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Desktop\Распоряжение 2025 год\"/>
    </mc:Choice>
  </mc:AlternateContent>
  <xr:revisionPtr revIDLastSave="0" documentId="8_{9B173FA9-7E16-46F5-BDD0-815914C78F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 2025 по реш.Сессии" sheetId="1" r:id="rId1"/>
  </sheets>
  <externalReferences>
    <externalReference r:id="rId2"/>
  </externalReferences>
  <definedNames>
    <definedName name="Excel_BuiltIn_Print_Area" localSheetId="0">#REF!</definedName>
    <definedName name="Excel_BuiltIn_Print_Area">#REF!</definedName>
    <definedName name="Excel_BuiltIn_Print_Titles" localSheetId="0">#REF!</definedName>
    <definedName name="Excel_BuiltIn_Print_Titles">#REF!</definedName>
    <definedName name="FinishMounth">'[1]Параметры отчета'!$C$11</definedName>
    <definedName name="FinishYear" localSheetId="0">#REF!</definedName>
    <definedName name="FinishYear">#REF!</definedName>
    <definedName name="StartMounth">'[1]Параметры отчета'!$C$10</definedName>
    <definedName name="StartYear" localSheetId="0">#REF!</definedName>
    <definedName name="StartYear">#REF!</definedName>
    <definedName name="апрель" localSheetId="0">#REF!</definedName>
    <definedName name="апрель">#REF!</definedName>
    <definedName name="год" localSheetId="0">#REF!</definedName>
    <definedName name="год">#REF!</definedName>
    <definedName name="декабрь" localSheetId="0">#REF!</definedName>
    <definedName name="декабрь">#REF!</definedName>
    <definedName name="_xlnm.Print_Titles" localSheetId="0">'доходы 2025 по реш.Сессии'!$8:$9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майчик" localSheetId="0">#REF!</definedName>
    <definedName name="майчик">#REF!</definedName>
    <definedName name="март" localSheetId="0">#REF!</definedName>
    <definedName name="март">#REF!</definedName>
    <definedName name="начдата" localSheetId="0">#REF!</definedName>
    <definedName name="начдата">#REF!</definedName>
    <definedName name="ноябрь" localSheetId="0">#REF!</definedName>
    <definedName name="ноябрь">#REF!</definedName>
    <definedName name="_xlnm.Print_Area" localSheetId="0">'доходы 2025 по реш.Сессии'!$A$6:$G$167</definedName>
    <definedName name="октябрик" localSheetId="0">#REF!</definedName>
    <definedName name="октябрик">#REF!</definedName>
    <definedName name="октябрь" localSheetId="0">#REF!</definedName>
    <definedName name="октябрь">#REF!</definedName>
    <definedName name="сентябрь" localSheetId="0">#REF!</definedName>
    <definedName name="сентябрь">#REF!</definedName>
    <definedName name="справка" localSheetId="0">#REF!</definedName>
    <definedName name="справка">#REF!</definedName>
    <definedName name="формат" localSheetId="0">#REF!</definedName>
    <definedName name="формат">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6" i="1" l="1"/>
  <c r="D166" i="1"/>
  <c r="C166" i="1"/>
  <c r="G164" i="1"/>
  <c r="G162" i="1"/>
  <c r="G161" i="1"/>
  <c r="G160" i="1"/>
  <c r="G157" i="1"/>
  <c r="G156" i="1"/>
  <c r="G155" i="1"/>
  <c r="G154" i="1"/>
  <c r="G153" i="1"/>
  <c r="G152" i="1"/>
  <c r="G151" i="1"/>
  <c r="G150" i="1"/>
  <c r="G148" i="1"/>
  <c r="G147" i="1"/>
  <c r="G145" i="1"/>
  <c r="G144" i="1"/>
  <c r="G143" i="1"/>
  <c r="G141" i="1"/>
  <c r="G140" i="1"/>
  <c r="G139" i="1"/>
  <c r="F138" i="1"/>
  <c r="E138" i="1"/>
  <c r="D138" i="1"/>
  <c r="C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2" i="1"/>
  <c r="G121" i="1"/>
  <c r="G120" i="1"/>
  <c r="G119" i="1"/>
  <c r="G118" i="1"/>
  <c r="G117" i="1"/>
  <c r="G116" i="1"/>
  <c r="F115" i="1"/>
  <c r="E115" i="1"/>
  <c r="E57" i="1"/>
  <c r="E53" i="1"/>
  <c r="E52" i="1"/>
  <c r="D115" i="1"/>
  <c r="C115" i="1"/>
  <c r="G113" i="1"/>
  <c r="G112" i="1"/>
  <c r="G111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79" i="1"/>
  <c r="G78" i="1"/>
  <c r="G77" i="1"/>
  <c r="G76" i="1"/>
  <c r="G75" i="1"/>
  <c r="G74" i="1"/>
  <c r="G73" i="1"/>
  <c r="G71" i="1"/>
  <c r="G70" i="1"/>
  <c r="G68" i="1"/>
  <c r="G67" i="1"/>
  <c r="G66" i="1"/>
  <c r="G65" i="1"/>
  <c r="G64" i="1"/>
  <c r="G63" i="1"/>
  <c r="G62" i="1"/>
  <c r="G61" i="1"/>
  <c r="G59" i="1"/>
  <c r="G58" i="1"/>
  <c r="F57" i="1"/>
  <c r="D57" i="1"/>
  <c r="C57" i="1"/>
  <c r="G56" i="1"/>
  <c r="G55" i="1"/>
  <c r="F54" i="1"/>
  <c r="D54" i="1"/>
  <c r="C54" i="1"/>
  <c r="C53" i="1"/>
  <c r="C52" i="1"/>
  <c r="G51" i="1"/>
  <c r="G50" i="1"/>
  <c r="E50" i="1"/>
  <c r="G49" i="1"/>
  <c r="G47" i="1"/>
  <c r="G45" i="1"/>
  <c r="G44" i="1"/>
  <c r="F43" i="1"/>
  <c r="E43" i="1"/>
  <c r="D43" i="1"/>
  <c r="C43" i="1"/>
  <c r="G42" i="1"/>
  <c r="F40" i="1"/>
  <c r="G40" i="1"/>
  <c r="G39" i="1"/>
  <c r="G37" i="1"/>
  <c r="E36" i="1"/>
  <c r="D36" i="1"/>
  <c r="C36" i="1"/>
  <c r="G35" i="1"/>
  <c r="G34" i="1"/>
  <c r="G33" i="1"/>
  <c r="F32" i="1"/>
  <c r="E32" i="1"/>
  <c r="D32" i="1"/>
  <c r="C32" i="1"/>
  <c r="G31" i="1"/>
  <c r="F30" i="1"/>
  <c r="E30" i="1"/>
  <c r="D30" i="1"/>
  <c r="C30" i="1"/>
  <c r="F29" i="1"/>
  <c r="G29" i="1"/>
  <c r="G27" i="1"/>
  <c r="G26" i="1"/>
  <c r="G25" i="1"/>
  <c r="G24" i="1"/>
  <c r="F23" i="1"/>
  <c r="D23" i="1"/>
  <c r="G23" i="1"/>
  <c r="E23" i="1"/>
  <c r="C23" i="1"/>
  <c r="G21" i="1"/>
  <c r="G20" i="1"/>
  <c r="G19" i="1"/>
  <c r="G17" i="1"/>
  <c r="G16" i="1"/>
  <c r="F15" i="1"/>
  <c r="D15" i="1"/>
  <c r="G15" i="1"/>
  <c r="E15" i="1"/>
  <c r="C15" i="1"/>
  <c r="G14" i="1"/>
  <c r="G13" i="1"/>
  <c r="F12" i="1"/>
  <c r="E12" i="1"/>
  <c r="D12" i="1"/>
  <c r="C12" i="1"/>
  <c r="C11" i="1"/>
  <c r="C167" i="1"/>
  <c r="E11" i="1"/>
  <c r="F36" i="1"/>
  <c r="G36" i="1"/>
  <c r="E167" i="1"/>
  <c r="G30" i="1"/>
  <c r="G43" i="1"/>
  <c r="G57" i="1"/>
  <c r="G138" i="1"/>
  <c r="D11" i="1"/>
  <c r="G12" i="1"/>
  <c r="G32" i="1"/>
  <c r="D53" i="1"/>
  <c r="D52" i="1"/>
  <c r="G115" i="1"/>
  <c r="G54" i="1"/>
  <c r="F53" i="1"/>
  <c r="F11" i="1"/>
  <c r="D167" i="1"/>
  <c r="G11" i="1"/>
  <c r="G53" i="1"/>
  <c r="F52" i="1"/>
  <c r="G52" i="1"/>
  <c r="F167" i="1"/>
  <c r="G167" i="1"/>
</calcChain>
</file>

<file path=xl/sharedStrings.xml><?xml version="1.0" encoding="utf-8"?>
<sst xmlns="http://schemas.openxmlformats.org/spreadsheetml/2006/main" count="331" uniqueCount="261">
  <si>
    <t>Наименование доходов</t>
  </si>
  <si>
    <t>Код  классификации доходов бюджетов Российской Федерации</t>
  </si>
  <si>
    <t>План на 01.04.2025г., руб.</t>
  </si>
  <si>
    <t>скрыть</t>
  </si>
  <si>
    <t>Исполнено на 01.04.2025г., руб.</t>
  </si>
  <si>
    <t xml:space="preserve">% исп.к уточн.                                                                                                                                                                                      плану </t>
  </si>
  <si>
    <t>утвержд.</t>
  </si>
  <si>
    <t>уточнен.</t>
  </si>
  <si>
    <t>ЛБО</t>
  </si>
  <si>
    <t xml:space="preserve">     года</t>
  </si>
  <si>
    <t>2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</si>
  <si>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</si>
  <si>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</si>
  <si>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</si>
  <si>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</si>
  <si>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</si>
  <si>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</si>
  <si>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Акцизы по подакцизным товарам</t>
  </si>
  <si>
    <t>00010302000010000000</t>
  </si>
  <si>
    <t>Налоги на совокупный доход</t>
  </si>
  <si>
    <t>00010500000000000000</t>
  </si>
  <si>
    <t>Налог, взимаемый в связи с применением УСН</t>
  </si>
  <si>
    <t>00010501000010000110</t>
  </si>
  <si>
    <t>Патентная система налогообложения</t>
  </si>
  <si>
    <t>00010504020020000110</t>
  </si>
  <si>
    <t xml:space="preserve">Единый налог на вмененый  доход для отдельных видов деятельности </t>
  </si>
  <si>
    <t>00010502010020000110</t>
  </si>
  <si>
    <t>Единый сельскохозяйственный налог</t>
  </si>
  <si>
    <t>00010503010010000110</t>
  </si>
  <si>
    <t>Транспортный налог с физических лиц</t>
  </si>
  <si>
    <t>00010604000000000000</t>
  </si>
  <si>
    <t>Государственная пошлина</t>
  </si>
  <si>
    <t>00010800000000000000</t>
  </si>
  <si>
    <t>Задолженность и перерасчёты по отменённым налогам, сборам и иным обязательным платежам</t>
  </si>
  <si>
    <t>00010900000000000000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</si>
  <si>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</si>
  <si>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</si>
  <si>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 в виде дивидендов по акциям, принадлежащим муниципальным районам</t>
  </si>
  <si>
    <t>00011101050050000120</t>
  </si>
  <si>
    <t>Доходы, получаемые в виде арендной платы за земельные участки, госуд.собственность на которые не разграничена,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</si>
  <si>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00011105013000000120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</si>
  <si>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</si>
  <si>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</si>
  <si>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Доходы от сдачи  в аренду имущества, составляющего казну муниципальных районов ( за исключением земельных участков)</t>
  </si>
  <si>
    <t>00011105075050000120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</si>
  <si>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</si>
  <si>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00011105400050000120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</si>
  <si>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</si>
  <si>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</si>
  <si>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</si>
  <si>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</si>
  <si>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</si>
  <si>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</si>
  <si>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Доходы от оказания платных услуг и компенсации затрат государства</t>
  </si>
  <si>
    <t>00011300000000000000</t>
  </si>
  <si>
    <t>Прочие доходы  от оказания платных услуг (работ) получателями средств бюджетов муниципальных районов</t>
  </si>
  <si>
    <t>00011301995050000130</t>
  </si>
  <si>
    <t>Прочие доходы, поступающие в порядке возмещения расходов, понесенных в связи с эксплуатацией имущества муниципальных районов</t>
  </si>
  <si>
    <t>00011302065050000130</t>
  </si>
  <si>
    <t>Прочие доходы от компенсации затрат бюджетов муниципальных районов</t>
  </si>
  <si>
    <t>00011302995050000130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</si>
  <si>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</si>
  <si>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</si>
  <si>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</si>
  <si>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00011402053050000410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</si>
  <si>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</si>
  <si>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00011402052050000440</t>
  </si>
  <si>
    <t xml:space="preserve"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 </t>
  </si>
  <si>
    <t>00011406025050000430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</si>
  <si>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</si>
  <si>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</si>
  <si>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</si>
  <si>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</si>
  <si>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</t>
  </si>
  <si>
    <t>00011406313000000430</t>
  </si>
  <si>
    <t>Штрафы, санкции, возмещение ущерба</t>
  </si>
  <si>
    <t>00011600000000000000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</si>
  <si>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</si>
  <si>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00011607090050000140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</si>
  <si>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</t>
  </si>
  <si>
    <t>00011611050010000140</t>
  </si>
  <si>
    <t xml:space="preserve">Невыясненные поступления </t>
  </si>
  <si>
    <t>00011701050050000180</t>
  </si>
  <si>
    <t>Инициативные платежи</t>
  </si>
  <si>
    <t>00011715030050000150</t>
  </si>
  <si>
    <t>Прочие неналоговые доходы</t>
  </si>
  <si>
    <t>00011705050050000180</t>
  </si>
  <si>
    <t>Доходы бюджетов муниципальных районов от возврата бюджетными учреждениями остатков субсидий прошлых лет</t>
  </si>
  <si>
    <t>00021805010050000150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</si>
  <si>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</si>
  <si>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</si>
  <si>
    <t>Возврат остатков субсидий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образования, из бюджетов муниципальных районов</t>
  </si>
  <si>
    <t>00021925232050000150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</si>
  <si>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</si>
  <si>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</si>
  <si>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</si>
  <si>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</si>
  <si>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субъектов Российской Федерации и муниципальных образований</t>
  </si>
  <si>
    <t>00020210000000000150</t>
  </si>
  <si>
    <t>Дотация на выравнивание бюджетной обеспеченности муниципальных районов</t>
  </si>
  <si>
    <t>00020215001050000150</t>
  </si>
  <si>
    <t>Дотация бюджетам муниципальных районов на поддержку мер по обеспечению сбалансированности бюджетов</t>
  </si>
  <si>
    <t>00020215002050000150</t>
  </si>
  <si>
    <t>Субсидии бюджетам субъектов Российской Федерации и муниципальных образований (межбюджетные субсидии)</t>
  </si>
  <si>
    <t>00020220000000000150</t>
  </si>
  <si>
    <t xml:space="preserve">Субсидия на реализацию мероприятий по модернизации муниципальных детских школ искусств по видам искусств в рамках государственной программы Архангельской области "Культура Русского Севера" </t>
  </si>
  <si>
    <t>00020225306050000150</t>
  </si>
  <si>
    <t>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</t>
  </si>
  <si>
    <t>00020225304050000150</t>
  </si>
  <si>
    <t xml:space="preserve">Субсидии на ремонт, реконструкцию, благоустройство и установку памятников, обелисков, мемориалов, памятных досок </t>
  </si>
  <si>
    <t>00020229999050000150</t>
  </si>
  <si>
    <t>Субсидия на проведение комплексных кадастровых работ</t>
  </si>
  <si>
    <t>Субсидии на реализацию общественно значимых культурных мероприятий в рамках проекта "Любо-Дорого" в рамках государственной программы Архангельской области "Культура Русского Севера"</t>
  </si>
  <si>
    <t>Субсидия  на капитальный ремонт зданий дошкольных образовательных организаций в рамках государственной программы Архангельской области "Развитие образования и науки Архангельской области"</t>
  </si>
  <si>
    <t>Субсидия на реализацию мероприятий государственной программы РФ "Доступная среда" по созданию в дошкольных образовательных, общеобразовательных организациях, организациях дополнительного образования детей, условий для получения детьми-инвалидами качественного образования</t>
  </si>
  <si>
    <t>00020225027050000150</t>
  </si>
  <si>
    <t>Субсидия на 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</si>
  <si>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00020220216050000150</t>
  </si>
  <si>
    <t xml:space="preserve">Субсидия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</si>
  <si>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>Субсидия на создание условий для обеспечения поселений и жителей городских округов услугами торговли</t>
  </si>
  <si>
    <t>Субсидия на укрепление материально-технической базы пищеблоков и столовых муниципальных общеобразовательных организаций в целях создания условий для организации горячего питания обучающихся, получающих начальное общее образование</t>
  </si>
  <si>
    <t xml:space="preserve">Субсидия на обеспечение развития и укрепления материально-технической базы домов культуры в населенных пунктах с числом жителей до 50 тысяч человек  </t>
  </si>
  <si>
    <t>00020225467050000150</t>
  </si>
  <si>
    <t>Субсидия на обеспечение условий для развития кадрового потенциала муниципальных образовательных организаций</t>
  </si>
  <si>
    <t>Субсидия на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</si>
  <si>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Субсидия на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дошкольного образования)</t>
  </si>
  <si>
    <t>Субсидия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</si>
  <si>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>00020225519050000150</t>
  </si>
  <si>
    <t>Субсидия на софинансирование капитальных вложений в объекты муниципальной собственности (Государственная программа Архангельской области "Комплексное развитие сельских территорий Архангельской области")</t>
  </si>
  <si>
    <t>00020225372050000150</t>
  </si>
  <si>
    <t>Субсидия на государственную поддержку организаций, входящих в систему спортивной подготовки</t>
  </si>
  <si>
    <t>00020225081050000150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</si>
  <si>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</si>
  <si>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00020220299050000150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</si>
  <si>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</si>
  <si>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00020220302050000150</t>
  </si>
  <si>
    <t>Субсидия на обеспечение условий для организации безопасного подвоза обучающихся к месту обучения и обратно в рамках государственной программы Архангельской области "Развитие образования и науки Архангельской области"</t>
  </si>
  <si>
    <t>Субсидия на обеспечение комплексного развития сельских территорий (улучшение жилищных условий граждан, проживающих на сельских территориях)</t>
  </si>
  <si>
    <t>00020225576050000150</t>
  </si>
  <si>
    <t>Субсидия на государственную поддержку отрасли культуры (государственная поддержка лучших работников сельских учреждений культуры)</t>
  </si>
  <si>
    <t xml:space="preserve">Субсидия на реализацию мероприятий по финансовой поддержке социально ориентированных некоммерческих организаций </t>
  </si>
  <si>
    <t xml:space="preserve">Субсидия на проведение комплексных кадастровых работ </t>
  </si>
  <si>
    <t>Субсидия на реализацию мероприятий по созданию в общеобразовательных организациях, расположенных в сельской местности и малых городах, условий для занятий физической культурой и спортом в рамках государственной программы Архангельской области "Развитие образования и науки Архангельской области"</t>
  </si>
  <si>
    <t>00020225097050000150</t>
  </si>
  <si>
    <t>Субсидия на реализацию мероприятий по содействию трудоустройству несовершеннолетних граждан на территории Архангельской области</t>
  </si>
  <si>
    <t>Субсидии на реализацию общественно значимых культурных мероприятий в рамках проекта "ЛЮБО-ДОРОГО" в рамках государственной программы Архангельской области "Культура Русского Севера"</t>
  </si>
  <si>
    <t>Субсидия на софинансирование капитальных вложений в объекты муниципальной собственности в рамках государственной программы Архангельской области "Комплексное развитие сельских территорий Архангельской области"</t>
  </si>
  <si>
    <t>00020227576050000150</t>
  </si>
  <si>
    <t>Субсидия на реализацию мероприятий в сфере обращения с отходами производства и потребления, в том числе с твердыми коммунальными отходами (приобретение контейнеров (бункеров) для накопления твердых коммунальных отходов)</t>
  </si>
  <si>
    <t>Субсидия на реализацию мероприятий в сфере обращения с отходами производства и потребления, в том числе с твердыми коммунальными отходами (создание мест (площадок) накопления (в том числе раздельного накопления) твердых коммунальных отходов)</t>
  </si>
  <si>
    <t>Субсидия на реализацию мероприятий по обеспечению жильем молодых семей</t>
  </si>
  <si>
    <t>00020225497050000150</t>
  </si>
  <si>
    <t>Субсидия на развитие сети учреждений культурно-досугового типа</t>
  </si>
  <si>
    <t>00020225513050000150</t>
  </si>
  <si>
    <t xml:space="preserve">Субсидия на обустройство и модернизацию объектов городской инфраструктуры, парковых и рекреационных зон для занятий физической культурой и спортом </t>
  </si>
  <si>
    <t>Субсидия на повышение средней заработной платы работников муниципальных учреждений культуры в целях реализации Указа Президента РФ от 7 мая 2012 года № 597 "О мероприятиях по реализации государственной социальной политики"</t>
  </si>
  <si>
    <t>Субсидии на государственную поддержку малого и среднего предпринимательства, включая крестьянские (фермерские) хозяйства в рамках государственной программы Архангельской области "Экономическое развитие и инвестиционная деятельность в Архангельской области (2014-2020 годы)"; подпрограммы "Развитие субъектов малого и среднего предпринимательства в Архангельской области"</t>
  </si>
  <si>
    <t>00020202009050000151</t>
  </si>
  <si>
    <t>Субсидия на приобретение спортивного инвентаря и оборудования для муниципальных учреждений физкультурно-спортивной направленности в рамках государственной программы Архангельской области "Развитие физической культуры и спорта в Архангельской области"</t>
  </si>
  <si>
    <t>Субсидия на организацию транспортного обслуживания населения на пассажирских муниципальных маршрутах автомобильного транспорта</t>
  </si>
  <si>
    <t>Субсидия на капитальный ремонт бассейнов в зданиях муниципальных общеобразовательных организаций в рамках государственной программы Архангельской области "Развитие образования и науки Архангельской области"</t>
  </si>
  <si>
    <t>Субсидия на обустройство и модернизацию плоскостных спортивных сооружений муниципальных образований в рамках государственной программы Архангельской области "Развитие физической культуры и спорта в Архангельской области"</t>
  </si>
  <si>
    <t>Субсидия  на реализацию мероприятий в сфере обращения с отходами производства и потребления, в том числе с твердыми коммунальными отходами (создание мест (площадок) накопления ТКО)</t>
  </si>
  <si>
    <t>Субсидия  на реализацию мероприятий в сфере обращения с отходами производства и потребления, в том числе с твердыми коммунальными отходами (приобретение контейнеров для накопления ТКО)</t>
  </si>
  <si>
    <t>Субсидия на создание спортивных площадок ГТО</t>
  </si>
  <si>
    <t>Субсидия на проведение муниципальных молодежных форумов</t>
  </si>
  <si>
    <t>Субсидия на реализацию мероприятий по гражданско-патриотическому воспитанию граждан РФ и допризывной подготовке молодежи в муниципальных образованиях</t>
  </si>
  <si>
    <t>Субсидия на поддержку проведения муниципальных мероприятий по работе с молодежью (мероприятия по реализации молодежной политики в муниципальных образованиях по результатам конкурса по оценке эффективности реализации мероприятий молодежной политики и патриотического воспитания органами местного самоуправления)</t>
  </si>
  <si>
    <t>Субсидия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Федерации, в рамках федерального проекта "Спорт - норма жизни"</t>
  </si>
  <si>
    <t>Субсидия на поддержку творческих проектов и любительских творческих коллективов в сфере культуры и искусства</t>
  </si>
  <si>
    <t>Субсидия на выплату возмещения собственникам за изымаемые жилые помещения, приобретение жилых помещений в целях дальнейшего предоставления их гражданам, переселяемым из многоквартирных домов, признанных аварийными до 1 января 2017 года в связи с физическим износом и подлежащих сносу или реконструкции, за счет средств, поступивших от государственной корпорации - Фонда содействия реформированию жилищно-коммунального хозяйства</t>
  </si>
  <si>
    <t>Субсидия на выплату возмещения собственникам за изымаемые жилые помещения, приобретение жилых помещений в целях дальнейшего предоставления их гражданам, переселяемым из многоквартирных домов, признанных аварийными до 1 января 2017 года в связи с физическим износом и подлежащих сносу или реконструкции, за счет средств бюджетов субъектов Российской Федерации</t>
  </si>
  <si>
    <t>Субсидия на подключение муниципальных общедоступных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</si>
  <si>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 xml:space="preserve">Субсидия на оснащение детских школ искусств по видам искусств Архангельской области музыкальными инструментами, оборудованием и учебными материалами </t>
  </si>
  <si>
    <t>Субсидия на государственную поддержку отрасли культуры (государственная поддержка лучших сельских учреждений культуры)</t>
  </si>
  <si>
    <t>Субсидия на 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</si>
  <si>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Субсидия на комплектование книжных фондов библиотек муниципальных образований Архангельской области и подписку на периодическую печать</t>
  </si>
  <si>
    <t>Субсидия на 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РФ от 1 июня 2012 года № 761 "О национальной стратегии действий в интересах детей на 2012-2017 годы"</t>
  </si>
  <si>
    <t>Субсидия на модернизацию региональных и муниципальных библиотек</t>
  </si>
  <si>
    <t>00020225348050000150</t>
  </si>
  <si>
    <t>Субвенции бюджетам субъектов Российской Федерации и муниципальных образований</t>
  </si>
  <si>
    <t>00020230000000000150</t>
  </si>
  <si>
    <t>Субвенции на осуществление государственных полномочий по расчёту и предоставлению местным бюджетам поселений дотаций на выравнивание бюджетной обеспеченности поселений</t>
  </si>
  <si>
    <t>00020230024050000150</t>
  </si>
  <si>
    <t>Субвенции на 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</si>
  <si>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Субвенции на 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соглашения между Министерством строительства и жилищно-коммунального хозяйства РФ и Правительством Архангельской области</t>
  </si>
  <si>
    <t>00020235082050000150</t>
  </si>
  <si>
    <t xml:space="preserve">Субвенции на осуществление государственных полномочий в сфере охраны труда </t>
  </si>
  <si>
    <t>Субвенции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</si>
  <si>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00020235303050000150</t>
  </si>
  <si>
    <t>Субвенция на предоставление детям-сиротам и детям, оставшимся без попечения родителей, лицам из числа детей-сирот и детей, оставшихся без попечения родителей, выплат на приобретение благоустроенных жилых помещений в собственность или до полного погашения кредитов (займов) по договорам, обязательства заемщика по которым обеспечены ипотекой</t>
  </si>
  <si>
    <t>Субвенции на осуществление государственных полномочий по регистрации и учёту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</si>
  <si>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на осуществление государственных полномочий по выплате вознаграждений профессиональным опекунам</t>
  </si>
  <si>
    <t>Субвенции на реализацию образовательных программ в общеобразовательных учреждениях</t>
  </si>
  <si>
    <t>00020239999050000150</t>
  </si>
  <si>
    <t>Субвенции на осуществление государственных полномочий по формированию торгового реестра</t>
  </si>
  <si>
    <t>Единая субвенция бюджетам муниципальных образований Архангельской области на осуществление государственных полномочий по созданию комиссий по делам несовершеннолетних и защите их прав, в сфере административных правонарушений</t>
  </si>
  <si>
    <t>00020239998050000150</t>
  </si>
  <si>
    <t>Субвенции на осуществление государственных полномочий по финансовому обеспечению оплаты стоимости набора продуктов питания в организациях отдыха детей и их оздоровления с дневным пребыванием детей в каникулярное время</t>
  </si>
  <si>
    <t xml:space="preserve">Субвенции на компенсацию родительской платы за присмотр и уход за ребёнком в образовательных организациях, реализующих образовательную программу дошкольного образования </t>
  </si>
  <si>
    <t>00020230029050000150</t>
  </si>
  <si>
    <t xml:space="preserve"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</si>
  <si>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00020235120050000150</t>
  </si>
  <si>
    <t xml:space="preserve">Субвенция 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  </t>
  </si>
  <si>
    <t>Субвенция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</si>
  <si>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00020235179050000150</t>
  </si>
  <si>
    <t>Субвенция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общеобразовательных организаций</t>
  </si>
  <si>
    <t>Субвенция на выполнение государственных полномочий по предоставлению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 за счет средств публично-правовой компании "Фонд развития территорий"</t>
  </si>
  <si>
    <t>Субвенция на осуществление государственных полномочий по организации и осуществлению деятельности по опеке и попечительству</t>
  </si>
  <si>
    <t>Субвенции на осуществление государственных полномочий по подготовке и проведению Всероссийской переписи населения 2020 года</t>
  </si>
  <si>
    <t>00020235469050000150</t>
  </si>
  <si>
    <t>Субвенции на осуществление первичного воинского  учета на территориях, где отсутствуют военные комиссариаты</t>
  </si>
  <si>
    <t>00020235118050000150</t>
  </si>
  <si>
    <t>Субвенциии бюджетам муниципальных образований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</si>
  <si>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00020203007050000151</t>
  </si>
  <si>
    <t>Иные межбюджетные трансферты</t>
  </si>
  <si>
    <t>00020240000000000150</t>
  </si>
  <si>
    <t>Межбюджетные трансферты, передаваемые бюджетам муниципальных районов из бюджетов поселений на передачу полномочий по выдаче разрешений на строительство</t>
  </si>
  <si>
    <t>00020240014050000150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</si>
  <si>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</si>
  <si>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вопроса местного значения по внешнему финансовому контролю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</si>
  <si>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мероприятия по ремонту коммунальных сетей учреждений культуры</t>
  </si>
  <si>
    <t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</si>
  <si>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00020245179050000150</t>
  </si>
  <si>
    <t>Межбюджетные трансферты, передаваемые бюджетам муниципальных районов из бюджетов поселений на обустройство и модернизацию объектов городской инфраструктуры, парковых и рекреационных зон муниципальных образований</t>
  </si>
  <si>
    <t xml:space="preserve">Иные межбюджетные трансферты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</si>
  <si>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00020249999050000150</t>
  </si>
  <si>
    <t>Иные межбюджетные трансферты на реализацию мероприятий по модернизации школьных систем образования (для муниципальных общеобразовательных организаций)</t>
  </si>
  <si>
    <t>Иные межбюджетные трансферты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</si>
  <si>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Иные межбюджетные трансферты на реализацию мероприятий по антитеррористической защищенности муниципальных образовательных организаций в Архангельской области (вне рамок регионального проекта "Модернизация школьных систем образования в Архангельской области")</t>
  </si>
  <si>
    <t>Межбюджетные трансферты бюджетам муниципальных образований из резервного фонда Правительства Архангельской области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</si>
  <si>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вопроса местного значения по созданию, содержанию и организации деятельности аварийно-спасательных служб на территории поселений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</si>
  <si>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вопроса местного значения по исполнению бюджетов поселений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</si>
  <si>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реализацию проектов в рамках проекта "Комфортное Поморье"</t>
  </si>
  <si>
    <t xml:space="preserve">Иные межбюджетные трансферты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(создание новых мест в образовательных организациях различных типов для реализации дополнительных общеразвивающих программ всех направленностей) </t>
  </si>
  <si>
    <t>Иные межбюджетные трансферты на реализацию мероприятий по модернизации школьных систем образования (вне рамок регионального проекта "Модернизация школьных систем образования в Архангельской области")</t>
  </si>
  <si>
    <t>Иные межбюджетные трансферты на развитие инициативных проектов в рамках регионального проекта "Комфортное Поморье"</t>
  </si>
  <si>
    <t>Межбюджетные трансферты на решение актуальных вопросов местного значения поселений</t>
  </si>
  <si>
    <t xml:space="preserve">Иные межбюджетные трансферты на поощрение муниципальных управленческих команд за достижение показателей деятельности органов исполнительной власти субъектов РФ за счет дотации (гранта) из федерального бюджета </t>
  </si>
  <si>
    <t>Межбюджетные трансферты на капитальный ремонт, ремонт и содержание автомобильных дорог</t>
  </si>
  <si>
    <t>Иные межбюджетные трансферты на 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</si>
  <si>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Иные межбюджетные трансферты на развитие территориального общественного самоуправления в Архангельской области</t>
  </si>
  <si>
    <t>Межбюджетные трансферты бюджетам муниципальных районов на возмещение расходов депутатов Архангельского областного Собрания депутатов в избирательных округах</t>
  </si>
  <si>
    <t>00020249999050000151</t>
  </si>
  <si>
    <t>Иные межбюджетные трансферты на создание модельных муниципальных библиотек за счет средств резервного фонда Правительства Российской Федерации</t>
  </si>
  <si>
    <t>00020245454050000150</t>
  </si>
  <si>
    <t>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</si>
  <si>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00020245424050000150</t>
  </si>
  <si>
    <t xml:space="preserve">Иные межбюджетные трансферты на обеспечение равной доступности услуг общественного транспорта для категорий граждан, установленных статьями 2 и 4 ФЗ от 12 января 1995 года №5-ФЗ "О ветеранах" </t>
  </si>
  <si>
    <t>Прочие безвозмездные поступления</t>
  </si>
  <si>
    <t>00020705030050000150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</si>
  <si>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</si>
  <si>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00020805000050000150</t>
  </si>
  <si>
    <t>ВСЕГО ДОХОДОВ</t>
  </si>
  <si>
    <t>+</t>
  </si>
  <si>
    <t>Отчет об исполнении бюджета Вельского муниципального района по доходам  за 1 квартал  2025 года</t>
  </si>
  <si>
    <t>к  постановлению администрации</t>
  </si>
  <si>
    <t>Вельского муниципального района</t>
  </si>
  <si>
    <t>Архангельской области</t>
  </si>
  <si>
    <t>Приложение № 1</t>
  </si>
  <si>
    <t xml:space="preserve">от 16.05.2025г. № 363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</si>
</sst>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_-* #,##0.00&quot; р.&quot;_-;\-* #,##0.00&quot; р.&quot;_-;_-* \-??&quot; р.&quot;_-;_-@_-"/>
    <numFmt numFmtId="166" formatCode="#,##0.0"/>
  </numFmts>
  <fonts count="8" x14ac:knownFonts="1">
    <font>
      <sz val="8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color indexed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165" fontId="1" fillId="0" borderId="0" applyFill="0" applyBorder="0" applyAlignment="0" applyProtection="0"/>
  </cellStyleXfs>
  <cellXfs count="63">
    <xf numFmtId="0" fontId="0" fillId="0" borderId="0" xfId="0"/>
    <xf numFmtId="0" fontId="3" fillId="2" borderId="0" xfId="0" applyFont="1" applyFill="1" applyAlignment="1">
      <alignment horizontal="center"/>
    </xf>
    <xf numFmtId="0" fontId="4" fillId="2" borderId="4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left" wrapText="1"/>
    </xf>
    <xf numFmtId="4" fontId="4" fillId="2" borderId="4" xfId="0" applyNumberFormat="1" applyFont="1" applyFill="1" applyBorder="1" applyAlignment="1">
      <alignment horizontal="right"/>
    </xf>
    <xf numFmtId="2" fontId="3" fillId="2" borderId="0" xfId="0" applyNumberFormat="1" applyFont="1" applyFill="1"/>
    <xf numFmtId="0" fontId="3" fillId="2" borderId="0" xfId="0" applyFont="1" applyFill="1"/>
    <xf numFmtId="4" fontId="3" fillId="2" borderId="0" xfId="0" applyNumberFormat="1" applyFont="1" applyFill="1"/>
    <xf numFmtId="0" fontId="7" fillId="2" borderId="0" xfId="0" applyFont="1" applyFill="1" applyAlignment="1">
      <alignment horizontal="left"/>
    </xf>
    <xf numFmtId="0" fontId="3" fillId="2" borderId="0" xfId="0" applyFont="1" applyFill="1" applyAlignment="1">
      <alignment wrapText="1"/>
    </xf>
    <xf numFmtId="0" fontId="0" fillId="2" borderId="0" xfId="0" applyFill="1"/>
    <xf numFmtId="0" fontId="3" fillId="2" borderId="0" xfId="0" applyFont="1" applyFill="1" applyAlignment="1">
      <alignment horizontal="center" wrapText="1"/>
    </xf>
    <xf numFmtId="0" fontId="5" fillId="2" borderId="0" xfId="0" applyFont="1" applyFill="1"/>
    <xf numFmtId="0" fontId="6" fillId="2" borderId="4" xfId="0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/>
    </xf>
    <xf numFmtId="4" fontId="4" fillId="2" borderId="4" xfId="0" applyNumberFormat="1" applyFont="1" applyFill="1" applyBorder="1" applyAlignment="1">
      <alignment horizontal="right" wrapText="1"/>
    </xf>
    <xf numFmtId="164" fontId="4" fillId="2" borderId="4" xfId="0" applyNumberFormat="1" applyFont="1" applyFill="1" applyBorder="1" applyAlignment="1">
      <alignment horizontal="right" wrapText="1"/>
    </xf>
    <xf numFmtId="0" fontId="4" fillId="2" borderId="4" xfId="0" applyFont="1" applyFill="1" applyBorder="1" applyAlignment="1">
      <alignment horizontal="left" wrapText="1"/>
    </xf>
    <xf numFmtId="4" fontId="4" fillId="2" borderId="4" xfId="1" applyNumberFormat="1" applyFont="1" applyFill="1" applyBorder="1" applyAlignment="1">
      <alignment horizontal="right"/>
    </xf>
    <xf numFmtId="164" fontId="4" fillId="2" borderId="4" xfId="1" applyNumberFormat="1" applyFont="1" applyFill="1" applyBorder="1" applyAlignment="1">
      <alignment horizontal="right"/>
    </xf>
    <xf numFmtId="49" fontId="7" fillId="2" borderId="4" xfId="0" applyNumberFormat="1" applyFont="1" applyFill="1" applyBorder="1" applyAlignment="1">
      <alignment horizontal="center"/>
    </xf>
    <xf numFmtId="4" fontId="7" fillId="2" borderId="4" xfId="0" applyNumberFormat="1" applyFont="1" applyFill="1" applyBorder="1" applyAlignment="1">
      <alignment horizontal="right"/>
    </xf>
    <xf numFmtId="164" fontId="7" fillId="2" borderId="4" xfId="0" applyNumberFormat="1" applyFont="1" applyFill="1" applyBorder="1" applyAlignment="1">
      <alignment horizontal="right"/>
    </xf>
    <xf numFmtId="0" fontId="0" fillId="2" borderId="0" xfId="0" applyFill="1" applyBorder="1"/>
    <xf numFmtId="4" fontId="7" fillId="2" borderId="4" xfId="1" applyNumberFormat="1" applyFont="1" applyFill="1" applyBorder="1" applyAlignment="1">
      <alignment horizontal="right"/>
    </xf>
    <xf numFmtId="164" fontId="7" fillId="2" borderId="4" xfId="1" applyNumberFormat="1" applyFont="1" applyFill="1" applyBorder="1" applyAlignment="1">
      <alignment horizontal="right"/>
    </xf>
    <xf numFmtId="164" fontId="4" fillId="2" borderId="4" xfId="0" applyNumberFormat="1" applyFont="1" applyFill="1" applyBorder="1" applyAlignment="1">
      <alignment horizontal="right"/>
    </xf>
    <xf numFmtId="0" fontId="7" fillId="2" borderId="4" xfId="0" applyFont="1" applyFill="1" applyBorder="1" applyAlignment="1">
      <alignment wrapText="1"/>
    </xf>
    <xf numFmtId="166" fontId="3" fillId="2" borderId="6" xfId="0" applyNumberFormat="1" applyFont="1" applyFill="1" applyBorder="1" applyAlignment="1">
      <alignment horizontal="right"/>
    </xf>
    <xf numFmtId="166" fontId="3" fillId="2" borderId="0" xfId="0" applyNumberFormat="1" applyFont="1" applyFill="1" applyBorder="1" applyAlignment="1">
      <alignment horizontal="right"/>
    </xf>
    <xf numFmtId="0" fontId="7" fillId="2" borderId="7" xfId="0" applyFont="1" applyFill="1" applyBorder="1" applyAlignment="1">
      <alignment vertical="center" wrapText="1"/>
    </xf>
    <xf numFmtId="49" fontId="7" fillId="2" borderId="7" xfId="0" applyNumberFormat="1" applyFont="1" applyFill="1" applyBorder="1" applyAlignment="1">
      <alignment horizontal="center"/>
    </xf>
    <xf numFmtId="4" fontId="4" fillId="2" borderId="1" xfId="1" applyNumberFormat="1" applyFont="1" applyFill="1" applyBorder="1" applyAlignment="1">
      <alignment horizontal="right"/>
    </xf>
    <xf numFmtId="0" fontId="4" fillId="2" borderId="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49" fontId="4" fillId="2" borderId="8" xfId="0" applyNumberFormat="1" applyFont="1" applyFill="1" applyBorder="1" applyAlignment="1">
      <alignment horizontal="center"/>
    </xf>
    <xf numFmtId="164" fontId="0" fillId="2" borderId="0" xfId="0" applyNumberFormat="1" applyFill="1"/>
    <xf numFmtId="0" fontId="7" fillId="2" borderId="4" xfId="0" applyNumberFormat="1" applyFont="1" applyFill="1" applyBorder="1" applyAlignment="1">
      <alignment horizontal="left" wrapText="1"/>
    </xf>
    <xf numFmtId="4" fontId="7" fillId="2" borderId="4" xfId="0" applyNumberFormat="1" applyFont="1" applyFill="1" applyBorder="1"/>
    <xf numFmtId="0" fontId="7" fillId="2" borderId="0" xfId="0" applyFont="1" applyFill="1" applyBorder="1" applyAlignment="1">
      <alignment horizontal="left" wrapText="1"/>
    </xf>
    <xf numFmtId="0" fontId="7" fillId="2" borderId="4" xfId="0" applyNumberFormat="1" applyFont="1" applyFill="1" applyBorder="1" applyAlignment="1">
      <alignment horizontal="left" vertical="center" wrapText="1"/>
    </xf>
    <xf numFmtId="164" fontId="7" fillId="2" borderId="4" xfId="0" applyNumberFormat="1" applyFont="1" applyFill="1" applyBorder="1"/>
    <xf numFmtId="0" fontId="7" fillId="2" borderId="4" xfId="0" applyNumberFormat="1" applyFont="1" applyFill="1" applyBorder="1" applyAlignment="1">
      <alignment wrapText="1"/>
    </xf>
    <xf numFmtId="0" fontId="4" fillId="2" borderId="5" xfId="0" applyFont="1" applyFill="1" applyBorder="1" applyAlignment="1">
      <alignment horizontal="left" wrapText="1"/>
    </xf>
    <xf numFmtId="4" fontId="4" fillId="2" borderId="5" xfId="0" applyNumberFormat="1" applyFont="1" applyFill="1" applyBorder="1"/>
    <xf numFmtId="0" fontId="6" fillId="2" borderId="4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wrapText="1"/>
    </xf>
    <xf numFmtId="0" fontId="4" fillId="2" borderId="4" xfId="0" applyFont="1" applyFill="1" applyBorder="1"/>
    <xf numFmtId="4" fontId="4" fillId="2" borderId="4" xfId="0" applyNumberFormat="1" applyFont="1" applyFill="1" applyBorder="1"/>
    <xf numFmtId="164" fontId="4" fillId="2" borderId="4" xfId="0" applyNumberFormat="1" applyFont="1" applyFill="1" applyBorder="1"/>
    <xf numFmtId="49" fontId="2" fillId="2" borderId="0" xfId="0" applyNumberFormat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[0]" xfId="1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11"/>
  <sheetViews>
    <sheetView tabSelected="1" zoomScaleNormal="100" workbookViewId="0">
      <selection activeCell="C9" sqref="C9"/>
    </sheetView>
  </sheetViews>
  <sheetFormatPr defaultColWidth="9.1640625" defaultRowHeight="12" x14ac:dyDescent="0.2"/>
  <cols>
    <col min="1" max="1" width="60.1640625" style="11" customWidth="1"/>
    <col min="2" max="2" width="29.6640625" style="8" customWidth="1"/>
    <col min="3" max="3" width="22.5" style="8" customWidth="1"/>
    <col min="4" max="4" width="21.1640625" style="8" customWidth="1"/>
    <col min="5" max="5" width="12.33203125" style="8" hidden="1" customWidth="1"/>
    <col min="6" max="6" width="19" style="8" customWidth="1"/>
    <col min="7" max="7" width="9.1640625" style="8" customWidth="1"/>
    <col min="8" max="16384" width="9.1640625" style="12"/>
  </cols>
  <sheetData>
    <row r="1" spans="1:8" ht="12.75" x14ac:dyDescent="0.2">
      <c r="D1" s="10" t="s">
        <v>259</v>
      </c>
    </row>
    <row r="2" spans="1:8" ht="12.75" x14ac:dyDescent="0.2">
      <c r="D2" s="10" t="s">
        <v>256</v>
      </c>
    </row>
    <row r="3" spans="1:8" ht="12.75" x14ac:dyDescent="0.2">
      <c r="D3" s="10" t="s">
        <v>257</v>
      </c>
    </row>
    <row r="4" spans="1:8" ht="12.75" x14ac:dyDescent="0.2">
      <c r="D4" s="10" t="s">
        <v>258</v>
      </c>
    </row>
    <row r="5" spans="1:8" ht="12.75" x14ac:dyDescent="0.2">
      <c r="D5" s="10" t="s">
        <v>260</v>
      </c>
    </row>
    <row r="6" spans="1:8" ht="40.5" customHeight="1" x14ac:dyDescent="0.2">
      <c r="A6" s="55" t="s">
        <v>255</v>
      </c>
      <c r="B6" s="55"/>
      <c r="C6" s="55"/>
      <c r="D6" s="55"/>
      <c r="E6" s="55"/>
      <c r="F6" s="55"/>
      <c r="G6" s="55"/>
    </row>
    <row r="7" spans="1:8" ht="1.1499999999999999" customHeight="1" x14ac:dyDescent="0.2">
      <c r="A7" s="13"/>
      <c r="B7" s="1"/>
      <c r="C7" s="1"/>
      <c r="D7" s="1"/>
      <c r="E7" s="1"/>
      <c r="F7" s="1"/>
      <c r="G7" s="1"/>
    </row>
    <row r="8" spans="1:8" ht="29.25" customHeight="1" x14ac:dyDescent="0.2">
      <c r="A8" s="56" t="s">
        <v>0</v>
      </c>
      <c r="B8" s="58" t="s">
        <v>1</v>
      </c>
      <c r="C8" s="60" t="s">
        <v>2</v>
      </c>
      <c r="D8" s="61"/>
      <c r="E8" s="2" t="s">
        <v>3</v>
      </c>
      <c r="F8" s="62" t="s">
        <v>4</v>
      </c>
      <c r="G8" s="62" t="s">
        <v>5</v>
      </c>
      <c r="H8" s="14"/>
    </row>
    <row r="9" spans="1:8" ht="31.5" customHeight="1" x14ac:dyDescent="0.2">
      <c r="A9" s="57"/>
      <c r="B9" s="59"/>
      <c r="C9" s="3" t="s">
        <v>6</v>
      </c>
      <c r="D9" s="3" t="s">
        <v>7</v>
      </c>
      <c r="E9" s="3" t="s">
        <v>8</v>
      </c>
      <c r="F9" s="62"/>
      <c r="G9" s="62" t="s">
        <v>9</v>
      </c>
    </row>
    <row r="10" spans="1:8" ht="14.25" customHeight="1" x14ac:dyDescent="0.2">
      <c r="A10" s="15">
        <v>1</v>
      </c>
      <c r="B10" s="16" t="s">
        <v>10</v>
      </c>
      <c r="C10" s="4">
        <v>3</v>
      </c>
      <c r="D10" s="4">
        <v>4</v>
      </c>
      <c r="E10" s="4"/>
      <c r="F10" s="4">
        <v>5</v>
      </c>
      <c r="G10" s="4">
        <v>6</v>
      </c>
    </row>
    <row r="11" spans="1:8" ht="12.75" x14ac:dyDescent="0.2">
      <c r="A11" s="17" t="s">
        <v>11</v>
      </c>
      <c r="B11" s="18" t="s">
        <v>12</v>
      </c>
      <c r="C11" s="19">
        <f>C12+C15+C20+C21+C22+C23+C30+C32+C36+C43+C14+C46+C48+C47</f>
        <v>592921861</v>
      </c>
      <c r="D11" s="19">
        <f>D12+D15+D20+D21+D22+D23+D30+D32+D36+D43+D14+D46+D48+D47</f>
        <v>594140749.69000006</v>
      </c>
      <c r="E11" s="19">
        <f>E12+E15+E20+E21+E22+E23+E30+E32+E36+E43+E14</f>
        <v>43</v>
      </c>
      <c r="F11" s="19">
        <f>F12+F15+F20+F21+F22+F23+F30+F32+F36+F43+F14+F46+F48+F47</f>
        <v>133779673.50999999</v>
      </c>
      <c r="G11" s="20">
        <f t="shared" ref="G11:G21" si="0">F11/D11*100</f>
        <v>22.516495221006323</v>
      </c>
    </row>
    <row r="12" spans="1:8" ht="13.5" customHeight="1" x14ac:dyDescent="0.2">
      <c r="A12" s="21" t="s">
        <v>13</v>
      </c>
      <c r="B12" s="18" t="s">
        <v>14</v>
      </c>
      <c r="C12" s="22">
        <f>C13</f>
        <v>359012340</v>
      </c>
      <c r="D12" s="22">
        <f>D13</f>
        <v>359012340</v>
      </c>
      <c r="E12" s="22">
        <f>E13</f>
        <v>0</v>
      </c>
      <c r="F12" s="22">
        <f>F13</f>
        <v>81707924.219999999</v>
      </c>
      <c r="G12" s="23">
        <f t="shared" si="0"/>
        <v>22.759085166821841</v>
      </c>
    </row>
    <row r="13" spans="1:8" ht="13.5" customHeight="1" x14ac:dyDescent="0.2">
      <c r="A13" s="5" t="s">
        <v>15</v>
      </c>
      <c r="B13" s="24" t="s">
        <v>16</v>
      </c>
      <c r="C13" s="25">
        <v>359012340</v>
      </c>
      <c r="D13" s="25">
        <v>359012340</v>
      </c>
      <c r="E13" s="25"/>
      <c r="F13" s="25">
        <v>81707924.219999999</v>
      </c>
      <c r="G13" s="26">
        <f t="shared" si="0"/>
        <v>22.759085166821841</v>
      </c>
      <c r="H13" s="27"/>
    </row>
    <row r="14" spans="1:8" ht="13.5" customHeight="1" x14ac:dyDescent="0.2">
      <c r="A14" s="21" t="s">
        <v>17</v>
      </c>
      <c r="B14" s="18" t="s">
        <v>18</v>
      </c>
      <c r="C14" s="6">
        <v>48987912</v>
      </c>
      <c r="D14" s="6">
        <v>48987912</v>
      </c>
      <c r="E14" s="6"/>
      <c r="F14" s="6">
        <v>11770066.060000001</v>
      </c>
      <c r="G14" s="23">
        <f t="shared" si="0"/>
        <v>24.026470162680134</v>
      </c>
      <c r="H14" s="27"/>
    </row>
    <row r="15" spans="1:8" ht="14.25" customHeight="1" x14ac:dyDescent="0.2">
      <c r="A15" s="21" t="s">
        <v>19</v>
      </c>
      <c r="B15" s="18" t="s">
        <v>20</v>
      </c>
      <c r="C15" s="22">
        <f>C17+C18+C19+C16</f>
        <v>61340000</v>
      </c>
      <c r="D15" s="22">
        <f t="shared" ref="D15:F15" si="1">D17+D18+D19+D16</f>
        <v>61340000</v>
      </c>
      <c r="E15" s="22">
        <f t="shared" si="1"/>
        <v>0</v>
      </c>
      <c r="F15" s="22">
        <f t="shared" si="1"/>
        <v>9896197.9899999984</v>
      </c>
      <c r="G15" s="23">
        <f t="shared" si="0"/>
        <v>16.133351793283335</v>
      </c>
      <c r="H15" s="27"/>
    </row>
    <row r="16" spans="1:8" ht="14.25" customHeight="1" x14ac:dyDescent="0.2">
      <c r="A16" s="5" t="s">
        <v>21</v>
      </c>
      <c r="B16" s="24" t="s">
        <v>22</v>
      </c>
      <c r="C16" s="28">
        <v>40659000</v>
      </c>
      <c r="D16" s="28">
        <v>40659000</v>
      </c>
      <c r="E16" s="28"/>
      <c r="F16" s="28">
        <v>2004256.94</v>
      </c>
      <c r="G16" s="29">
        <f t="shared" si="0"/>
        <v>4.9294299908999237</v>
      </c>
      <c r="H16" s="27"/>
    </row>
    <row r="17" spans="1:8" ht="16.149999999999999" customHeight="1" x14ac:dyDescent="0.2">
      <c r="A17" s="5" t="s">
        <v>23</v>
      </c>
      <c r="B17" s="24" t="s">
        <v>24</v>
      </c>
      <c r="C17" s="28">
        <v>20680000</v>
      </c>
      <c r="D17" s="28">
        <v>20680000</v>
      </c>
      <c r="E17" s="28"/>
      <c r="F17" s="28">
        <v>7900990.8099999996</v>
      </c>
      <c r="G17" s="29">
        <f t="shared" si="0"/>
        <v>38.20595169245648</v>
      </c>
      <c r="H17" s="27"/>
    </row>
    <row r="18" spans="1:8" ht="25.5" x14ac:dyDescent="0.2">
      <c r="A18" s="5" t="s">
        <v>25</v>
      </c>
      <c r="B18" s="24" t="s">
        <v>26</v>
      </c>
      <c r="C18" s="25">
        <v>0</v>
      </c>
      <c r="D18" s="25">
        <v>0</v>
      </c>
      <c r="E18" s="25"/>
      <c r="F18" s="25">
        <v>1514.64</v>
      </c>
      <c r="G18" s="26"/>
      <c r="H18" s="27"/>
    </row>
    <row r="19" spans="1:8" ht="15.75" customHeight="1" x14ac:dyDescent="0.2">
      <c r="A19" s="5" t="s">
        <v>27</v>
      </c>
      <c r="B19" s="24" t="s">
        <v>28</v>
      </c>
      <c r="C19" s="25">
        <v>1000</v>
      </c>
      <c r="D19" s="25">
        <v>1000</v>
      </c>
      <c r="E19" s="25"/>
      <c r="F19" s="25">
        <v>-10564.4</v>
      </c>
      <c r="G19" s="26">
        <f t="shared" si="0"/>
        <v>-1056.4399999999998</v>
      </c>
      <c r="H19" s="27"/>
    </row>
    <row r="20" spans="1:8" ht="15" customHeight="1" x14ac:dyDescent="0.2">
      <c r="A20" s="21" t="s">
        <v>29</v>
      </c>
      <c r="B20" s="18" t="s">
        <v>30</v>
      </c>
      <c r="C20" s="22">
        <v>27814744</v>
      </c>
      <c r="D20" s="22">
        <v>27814744</v>
      </c>
      <c r="E20" s="22"/>
      <c r="F20" s="22">
        <v>1522426.91</v>
      </c>
      <c r="G20" s="26">
        <f t="shared" si="0"/>
        <v>5.4734528924659518</v>
      </c>
    </row>
    <row r="21" spans="1:8" ht="18" customHeight="1" x14ac:dyDescent="0.2">
      <c r="A21" s="21" t="s">
        <v>31</v>
      </c>
      <c r="B21" s="18" t="s">
        <v>32</v>
      </c>
      <c r="C21" s="22">
        <v>11088385</v>
      </c>
      <c r="D21" s="22">
        <v>11088385</v>
      </c>
      <c r="E21" s="22"/>
      <c r="F21" s="22">
        <v>6888468.0099999998</v>
      </c>
      <c r="G21" s="23">
        <f t="shared" si="0"/>
        <v>62.123275932428392</v>
      </c>
    </row>
    <row r="22" spans="1:8" ht="40.15" hidden="1" customHeight="1" x14ac:dyDescent="0.2">
      <c r="A22" s="21" t="s">
        <v>33</v>
      </c>
      <c r="B22" s="18" t="s">
        <v>34</v>
      </c>
      <c r="C22" s="22">
        <v>0</v>
      </c>
      <c r="D22" s="22">
        <v>0</v>
      </c>
      <c r="E22" s="22">
        <v>43</v>
      </c>
      <c r="F22" s="22">
        <v>0</v>
      </c>
      <c r="G22" s="23">
        <v>0</v>
      </c>
    </row>
    <row r="23" spans="1:8" ht="33" customHeight="1" x14ac:dyDescent="0.2">
      <c r="A23" s="21" t="s">
        <v>35</v>
      </c>
      <c r="B23" s="18" t="s">
        <v>36</v>
      </c>
      <c r="C23" s="22">
        <f>C25+C27+C29+C24+C26</f>
        <v>19554480</v>
      </c>
      <c r="D23" s="22">
        <f>D25+D27+D29+D24+D26+D28</f>
        <v>20773368.690000001</v>
      </c>
      <c r="E23" s="22">
        <f t="shared" ref="E23" si="2">E25+E27+E29+E24+E26</f>
        <v>0</v>
      </c>
      <c r="F23" s="22">
        <f>F25+F27+F29+F24+F26+F28</f>
        <v>5994446.4900000002</v>
      </c>
      <c r="G23" s="23">
        <f>F23/D23*100</f>
        <v>28.856400612990807</v>
      </c>
    </row>
    <row r="24" spans="1:8" ht="31.5" hidden="1" customHeight="1" x14ac:dyDescent="0.2">
      <c r="A24" s="5" t="s">
        <v>37</v>
      </c>
      <c r="B24" s="24" t="s">
        <v>38</v>
      </c>
      <c r="C24" s="28">
        <v>0</v>
      </c>
      <c r="D24" s="28">
        <v>0</v>
      </c>
      <c r="E24" s="28"/>
      <c r="F24" s="28">
        <v>0</v>
      </c>
      <c r="G24" s="29" t="e">
        <f t="shared" ref="G24:G47" si="3">F24/D24*100</f>
        <v>#DIV/0!</v>
      </c>
    </row>
    <row r="25" spans="1:8" ht="69.599999999999994" customHeight="1" x14ac:dyDescent="0.2">
      <c r="A25" s="5" t="s">
        <v>39</v>
      </c>
      <c r="B25" s="24" t="s">
        <v>40</v>
      </c>
      <c r="C25" s="28">
        <v>4275000</v>
      </c>
      <c r="D25" s="28">
        <v>4275000</v>
      </c>
      <c r="E25" s="28"/>
      <c r="F25" s="28">
        <v>1199395.78</v>
      </c>
      <c r="G25" s="29">
        <f t="shared" si="3"/>
        <v>28.056041637426905</v>
      </c>
      <c r="H25" s="27"/>
    </row>
    <row r="26" spans="1:8" ht="70.900000000000006" customHeight="1" x14ac:dyDescent="0.2">
      <c r="A26" s="5" t="s">
        <v>41</v>
      </c>
      <c r="B26" s="24" t="s">
        <v>42</v>
      </c>
      <c r="C26" s="28">
        <v>365800</v>
      </c>
      <c r="D26" s="28">
        <v>365800</v>
      </c>
      <c r="E26" s="28"/>
      <c r="F26" s="28">
        <v>84500</v>
      </c>
      <c r="G26" s="29">
        <f t="shared" si="3"/>
        <v>23.100054674685623</v>
      </c>
      <c r="H26" s="27"/>
    </row>
    <row r="27" spans="1:8" ht="42.6" customHeight="1" x14ac:dyDescent="0.2">
      <c r="A27" s="5" t="s">
        <v>43</v>
      </c>
      <c r="B27" s="24" t="s">
        <v>44</v>
      </c>
      <c r="C27" s="25">
        <v>4257000</v>
      </c>
      <c r="D27" s="25">
        <v>5475888.6900000004</v>
      </c>
      <c r="E27" s="25"/>
      <c r="F27" s="25">
        <v>1038028.92</v>
      </c>
      <c r="G27" s="26">
        <f t="shared" si="3"/>
        <v>18.956355374710874</v>
      </c>
    </row>
    <row r="28" spans="1:8" ht="92.45" customHeight="1" x14ac:dyDescent="0.2">
      <c r="A28" s="5" t="s">
        <v>45</v>
      </c>
      <c r="B28" s="24" t="s">
        <v>46</v>
      </c>
      <c r="C28" s="25">
        <v>0</v>
      </c>
      <c r="D28" s="25">
        <v>0</v>
      </c>
      <c r="E28" s="25"/>
      <c r="F28" s="25">
        <v>107.41</v>
      </c>
      <c r="G28" s="26">
        <v>0</v>
      </c>
    </row>
    <row r="29" spans="1:8" ht="83.45" customHeight="1" x14ac:dyDescent="0.2">
      <c r="A29" s="5" t="s">
        <v>47</v>
      </c>
      <c r="B29" s="24" t="s">
        <v>48</v>
      </c>
      <c r="C29" s="25">
        <v>10656680</v>
      </c>
      <c r="D29" s="25">
        <v>10656680</v>
      </c>
      <c r="E29" s="25"/>
      <c r="F29" s="25">
        <f>2864742.03+807672.35</f>
        <v>3672414.38</v>
      </c>
      <c r="G29" s="26">
        <f t="shared" si="3"/>
        <v>34.461149063310529</v>
      </c>
    </row>
    <row r="30" spans="1:8" ht="12.75" x14ac:dyDescent="0.2">
      <c r="A30" s="21" t="s">
        <v>49</v>
      </c>
      <c r="B30" s="18" t="s">
        <v>50</v>
      </c>
      <c r="C30" s="22">
        <f>C31</f>
        <v>10000000</v>
      </c>
      <c r="D30" s="22">
        <f>D31</f>
        <v>10000000</v>
      </c>
      <c r="E30" s="22">
        <f>E31</f>
        <v>0</v>
      </c>
      <c r="F30" s="22">
        <f>F31</f>
        <v>2360093.61</v>
      </c>
      <c r="G30" s="23">
        <f t="shared" si="3"/>
        <v>23.600936099999998</v>
      </c>
    </row>
    <row r="31" spans="1:8" ht="25.5" customHeight="1" x14ac:dyDescent="0.2">
      <c r="A31" s="5" t="s">
        <v>51</v>
      </c>
      <c r="B31" s="24" t="s">
        <v>52</v>
      </c>
      <c r="C31" s="25">
        <v>10000000</v>
      </c>
      <c r="D31" s="25">
        <v>10000000</v>
      </c>
      <c r="E31" s="25"/>
      <c r="F31" s="25">
        <v>2360093.61</v>
      </c>
      <c r="G31" s="26">
        <f t="shared" si="3"/>
        <v>23.600936099999998</v>
      </c>
    </row>
    <row r="32" spans="1:8" ht="27" customHeight="1" x14ac:dyDescent="0.2">
      <c r="A32" s="21" t="s">
        <v>53</v>
      </c>
      <c r="B32" s="18" t="s">
        <v>54</v>
      </c>
      <c r="C32" s="6">
        <f>C33+C35+C34</f>
        <v>40635000</v>
      </c>
      <c r="D32" s="6">
        <f>D33+D35+D34</f>
        <v>40635000</v>
      </c>
      <c r="E32" s="6">
        <f>E33+E35</f>
        <v>0</v>
      </c>
      <c r="F32" s="6">
        <f>F33+F35+F34</f>
        <v>11070642.74</v>
      </c>
      <c r="G32" s="30">
        <f t="shared" si="3"/>
        <v>27.244106656822936</v>
      </c>
    </row>
    <row r="33" spans="1:9" ht="33.6" customHeight="1" x14ac:dyDescent="0.2">
      <c r="A33" s="5" t="s">
        <v>55</v>
      </c>
      <c r="B33" s="24" t="s">
        <v>56</v>
      </c>
      <c r="C33" s="25">
        <v>39995000</v>
      </c>
      <c r="D33" s="25">
        <v>39995000</v>
      </c>
      <c r="E33" s="25"/>
      <c r="F33" s="25">
        <v>10504962.869999999</v>
      </c>
      <c r="G33" s="26">
        <f t="shared" si="3"/>
        <v>26.265690386298285</v>
      </c>
      <c r="H33" s="27"/>
    </row>
    <row r="34" spans="1:9" ht="42" customHeight="1" x14ac:dyDescent="0.2">
      <c r="A34" s="5" t="s">
        <v>57</v>
      </c>
      <c r="B34" s="24" t="s">
        <v>58</v>
      </c>
      <c r="C34" s="25">
        <v>390000</v>
      </c>
      <c r="D34" s="25">
        <v>390000</v>
      </c>
      <c r="E34" s="25"/>
      <c r="F34" s="25">
        <v>75137.460000000006</v>
      </c>
      <c r="G34" s="26">
        <f t="shared" si="3"/>
        <v>19.266015384615386</v>
      </c>
      <c r="H34" s="27"/>
    </row>
    <row r="35" spans="1:9" ht="28.5" customHeight="1" x14ac:dyDescent="0.2">
      <c r="A35" s="5" t="s">
        <v>59</v>
      </c>
      <c r="B35" s="24" t="s">
        <v>60</v>
      </c>
      <c r="C35" s="25">
        <v>250000</v>
      </c>
      <c r="D35" s="25">
        <v>250000</v>
      </c>
      <c r="E35" s="25"/>
      <c r="F35" s="25">
        <v>490542.41</v>
      </c>
      <c r="G35" s="26">
        <f t="shared" si="3"/>
        <v>196.21696399999999</v>
      </c>
    </row>
    <row r="36" spans="1:9" ht="25.5" x14ac:dyDescent="0.2">
      <c r="A36" s="21" t="s">
        <v>61</v>
      </c>
      <c r="B36" s="18" t="s">
        <v>62</v>
      </c>
      <c r="C36" s="6">
        <f>C37+C40+C39+C42+C38</f>
        <v>9469000</v>
      </c>
      <c r="D36" s="6">
        <f>D37+D40+D39+D42+D38+D41</f>
        <v>9469000</v>
      </c>
      <c r="E36" s="6">
        <f t="shared" ref="E36" si="4">E37+E40+E39+E42+E38</f>
        <v>0</v>
      </c>
      <c r="F36" s="6">
        <f>F37+F40+F39+F42+F38+F41</f>
        <v>1017725.0399999999</v>
      </c>
      <c r="G36" s="30">
        <f t="shared" si="3"/>
        <v>10.747967472805996</v>
      </c>
    </row>
    <row r="37" spans="1:9" ht="82.9" customHeight="1" x14ac:dyDescent="0.2">
      <c r="A37" s="31" t="s">
        <v>63</v>
      </c>
      <c r="B37" s="24" t="s">
        <v>64</v>
      </c>
      <c r="C37" s="25">
        <v>3169000</v>
      </c>
      <c r="D37" s="25">
        <v>3169000</v>
      </c>
      <c r="E37" s="25"/>
      <c r="F37" s="25">
        <v>50137.08</v>
      </c>
      <c r="G37" s="26">
        <f t="shared" si="3"/>
        <v>1.5821104449353109</v>
      </c>
    </row>
    <row r="38" spans="1:9" ht="97.15" hidden="1" customHeight="1" x14ac:dyDescent="0.2">
      <c r="A38" s="31" t="s">
        <v>65</v>
      </c>
      <c r="B38" s="24" t="s">
        <v>66</v>
      </c>
      <c r="C38" s="25">
        <v>0</v>
      </c>
      <c r="D38" s="25">
        <v>0</v>
      </c>
      <c r="E38" s="25"/>
      <c r="F38" s="25">
        <v>0</v>
      </c>
      <c r="G38" s="26"/>
    </row>
    <row r="39" spans="1:9" ht="58.15" hidden="1" customHeight="1" x14ac:dyDescent="0.2">
      <c r="A39" s="31" t="s">
        <v>67</v>
      </c>
      <c r="B39" s="24" t="s">
        <v>68</v>
      </c>
      <c r="C39" s="25">
        <v>0</v>
      </c>
      <c r="D39" s="25">
        <v>0</v>
      </c>
      <c r="E39" s="25"/>
      <c r="F39" s="25">
        <v>0</v>
      </c>
      <c r="G39" s="26" t="e">
        <f t="shared" si="3"/>
        <v>#DIV/0!</v>
      </c>
    </row>
    <row r="40" spans="1:9" ht="78" customHeight="1" x14ac:dyDescent="0.2">
      <c r="A40" s="31" t="s">
        <v>69</v>
      </c>
      <c r="B40" s="24" t="s">
        <v>70</v>
      </c>
      <c r="C40" s="25">
        <v>6150000</v>
      </c>
      <c r="D40" s="25">
        <v>6150000</v>
      </c>
      <c r="E40" s="25"/>
      <c r="F40" s="25">
        <f>509462.38+163804.6+80913.37</f>
        <v>754180.35</v>
      </c>
      <c r="G40" s="26">
        <f t="shared" si="3"/>
        <v>12.263095121951219</v>
      </c>
      <c r="H40" s="32"/>
      <c r="I40" s="27"/>
    </row>
    <row r="41" spans="1:9" ht="59.45" hidden="1" customHeight="1" x14ac:dyDescent="0.2">
      <c r="A41" s="31" t="s">
        <v>71</v>
      </c>
      <c r="B41" s="24" t="s">
        <v>72</v>
      </c>
      <c r="C41" s="25">
        <v>0</v>
      </c>
      <c r="D41" s="25">
        <v>0</v>
      </c>
      <c r="E41" s="25"/>
      <c r="F41" s="25">
        <v>0</v>
      </c>
      <c r="G41" s="26"/>
      <c r="H41" s="33"/>
      <c r="I41" s="27"/>
    </row>
    <row r="42" spans="1:9" ht="99" customHeight="1" x14ac:dyDescent="0.2">
      <c r="A42" s="31" t="s">
        <v>73</v>
      </c>
      <c r="B42" s="24" t="s">
        <v>74</v>
      </c>
      <c r="C42" s="25">
        <v>150000</v>
      </c>
      <c r="D42" s="25">
        <v>150000</v>
      </c>
      <c r="E42" s="25"/>
      <c r="F42" s="25">
        <v>213407.61</v>
      </c>
      <c r="G42" s="26">
        <f t="shared" si="3"/>
        <v>142.27173999999997</v>
      </c>
      <c r="H42" s="33"/>
      <c r="I42" s="27"/>
    </row>
    <row r="43" spans="1:9" ht="16.5" customHeight="1" x14ac:dyDescent="0.2">
      <c r="A43" s="21" t="s">
        <v>75</v>
      </c>
      <c r="B43" s="18" t="s">
        <v>76</v>
      </c>
      <c r="C43" s="6">
        <f>C44</f>
        <v>5000000</v>
      </c>
      <c r="D43" s="6">
        <f>D44+D45</f>
        <v>5000000</v>
      </c>
      <c r="E43" s="6">
        <f>E44</f>
        <v>0</v>
      </c>
      <c r="F43" s="6">
        <f>F44+F45</f>
        <v>1423524.34</v>
      </c>
      <c r="G43" s="30">
        <f t="shared" si="3"/>
        <v>28.4704868</v>
      </c>
    </row>
    <row r="44" spans="1:9" ht="84.6" customHeight="1" x14ac:dyDescent="0.2">
      <c r="A44" s="5" t="s">
        <v>77</v>
      </c>
      <c r="B44" s="24" t="s">
        <v>78</v>
      </c>
      <c r="C44" s="25">
        <v>5000000</v>
      </c>
      <c r="D44" s="25">
        <v>5000000</v>
      </c>
      <c r="E44" s="25"/>
      <c r="F44" s="25">
        <v>1423524.34</v>
      </c>
      <c r="G44" s="26">
        <f t="shared" si="3"/>
        <v>28.4704868</v>
      </c>
    </row>
    <row r="45" spans="1:9" ht="111" hidden="1" customHeight="1" x14ac:dyDescent="0.2">
      <c r="A45" s="5" t="s">
        <v>79</v>
      </c>
      <c r="B45" s="24" t="s">
        <v>80</v>
      </c>
      <c r="C45" s="25">
        <v>0</v>
      </c>
      <c r="D45" s="25">
        <v>0</v>
      </c>
      <c r="E45" s="25"/>
      <c r="F45" s="25">
        <v>0</v>
      </c>
      <c r="G45" s="26" t="e">
        <f t="shared" si="3"/>
        <v>#DIV/0!</v>
      </c>
    </row>
    <row r="46" spans="1:9" ht="14.25" customHeight="1" x14ac:dyDescent="0.2">
      <c r="A46" s="5" t="s">
        <v>81</v>
      </c>
      <c r="B46" s="24" t="s">
        <v>82</v>
      </c>
      <c r="C46" s="25">
        <v>0</v>
      </c>
      <c r="D46" s="25">
        <v>0</v>
      </c>
      <c r="E46" s="25"/>
      <c r="F46" s="25">
        <v>-85381.06</v>
      </c>
      <c r="G46" s="26"/>
    </row>
    <row r="47" spans="1:9" ht="18.600000000000001" customHeight="1" x14ac:dyDescent="0.2">
      <c r="A47" s="5" t="s">
        <v>83</v>
      </c>
      <c r="B47" s="24" t="s">
        <v>84</v>
      </c>
      <c r="C47" s="25">
        <v>20000</v>
      </c>
      <c r="D47" s="25">
        <v>20000</v>
      </c>
      <c r="E47" s="25"/>
      <c r="F47" s="25">
        <v>0</v>
      </c>
      <c r="G47" s="26">
        <f t="shared" si="3"/>
        <v>0</v>
      </c>
    </row>
    <row r="48" spans="1:9" ht="18" customHeight="1" x14ac:dyDescent="0.2">
      <c r="A48" s="5" t="s">
        <v>85</v>
      </c>
      <c r="B48" s="24" t="s">
        <v>86</v>
      </c>
      <c r="C48" s="25">
        <v>0</v>
      </c>
      <c r="D48" s="25">
        <v>0</v>
      </c>
      <c r="E48" s="25"/>
      <c r="F48" s="25">
        <v>213539.16</v>
      </c>
      <c r="G48" s="26">
        <v>0</v>
      </c>
    </row>
    <row r="49" spans="1:8" ht="43.9" customHeight="1" x14ac:dyDescent="0.2">
      <c r="A49" s="21" t="s">
        <v>87</v>
      </c>
      <c r="B49" s="18" t="s">
        <v>88</v>
      </c>
      <c r="C49" s="6">
        <v>0</v>
      </c>
      <c r="D49" s="6">
        <v>9807928.3200000003</v>
      </c>
      <c r="E49" s="6"/>
      <c r="F49" s="6">
        <v>9807928.3200000003</v>
      </c>
      <c r="G49" s="23">
        <f t="shared" ref="G49:G51" si="5">F49/D49*100</f>
        <v>100</v>
      </c>
    </row>
    <row r="50" spans="1:8" ht="51" customHeight="1" x14ac:dyDescent="0.2">
      <c r="A50" s="21" t="s">
        <v>89</v>
      </c>
      <c r="B50" s="18" t="s">
        <v>90</v>
      </c>
      <c r="C50" s="6">
        <v>0</v>
      </c>
      <c r="D50" s="6">
        <v>-0.01</v>
      </c>
      <c r="E50" s="6">
        <f t="shared" ref="E50" si="6">E51</f>
        <v>0</v>
      </c>
      <c r="F50" s="6">
        <v>-0.01</v>
      </c>
      <c r="G50" s="23">
        <f t="shared" si="5"/>
        <v>100</v>
      </c>
    </row>
    <row r="51" spans="1:8" ht="88.15" hidden="1" customHeight="1" x14ac:dyDescent="0.2">
      <c r="A51" s="5" t="s">
        <v>91</v>
      </c>
      <c r="B51" s="24" t="s">
        <v>92</v>
      </c>
      <c r="C51" s="25"/>
      <c r="D51" s="28"/>
      <c r="E51" s="28"/>
      <c r="F51" s="28"/>
      <c r="G51" s="26" t="e">
        <f t="shared" si="5"/>
        <v>#DIV/0!</v>
      </c>
    </row>
    <row r="52" spans="1:8" ht="20.25" customHeight="1" x14ac:dyDescent="0.2">
      <c r="A52" s="21" t="s">
        <v>93</v>
      </c>
      <c r="B52" s="18" t="s">
        <v>94</v>
      </c>
      <c r="C52" s="22">
        <f>C53</f>
        <v>2102681534.3000002</v>
      </c>
      <c r="D52" s="22">
        <f>D53+D165+D166</f>
        <v>2114061163.3000002</v>
      </c>
      <c r="E52" s="22">
        <f>E53+E164</f>
        <v>0</v>
      </c>
      <c r="F52" s="22">
        <f>F53+F165+F166</f>
        <v>406577650.21999997</v>
      </c>
      <c r="G52" s="23">
        <f>F52/D52*100</f>
        <v>19.232066568279496</v>
      </c>
    </row>
    <row r="53" spans="1:8" ht="25.5" x14ac:dyDescent="0.2">
      <c r="A53" s="34" t="s">
        <v>95</v>
      </c>
      <c r="B53" s="35" t="s">
        <v>96</v>
      </c>
      <c r="C53" s="36">
        <f>C54+C57+C115+C138</f>
        <v>2102681534.3000002</v>
      </c>
      <c r="D53" s="36">
        <f>D54+D57+D115+D138</f>
        <v>2102681534.3000002</v>
      </c>
      <c r="E53" s="36">
        <f>E54+E57+E115+E138+E164</f>
        <v>0</v>
      </c>
      <c r="F53" s="36">
        <f>F54+F57+F115+F138</f>
        <v>395198021.21999997</v>
      </c>
      <c r="G53" s="23">
        <f>F53/D53*100</f>
        <v>18.794953718541336</v>
      </c>
    </row>
    <row r="54" spans="1:8" ht="34.9" customHeight="1" x14ac:dyDescent="0.2">
      <c r="A54" s="37" t="s">
        <v>97</v>
      </c>
      <c r="B54" s="18" t="s">
        <v>98</v>
      </c>
      <c r="C54" s="22">
        <f t="shared" ref="C54:D54" si="7">SUM(C55:C56)</f>
        <v>672452259.08000004</v>
      </c>
      <c r="D54" s="22">
        <f t="shared" si="7"/>
        <v>672452259.08000004</v>
      </c>
      <c r="E54" s="22"/>
      <c r="F54" s="22">
        <f>SUM(F55:F56)</f>
        <v>100867800</v>
      </c>
      <c r="G54" s="23">
        <f>F54/D54*100</f>
        <v>14.999994220853678</v>
      </c>
    </row>
    <row r="55" spans="1:8" ht="34.15" customHeight="1" x14ac:dyDescent="0.2">
      <c r="A55" s="38" t="s">
        <v>99</v>
      </c>
      <c r="B55" s="24" t="s">
        <v>100</v>
      </c>
      <c r="C55" s="28">
        <v>256678441.28</v>
      </c>
      <c r="D55" s="28">
        <v>256678441.28</v>
      </c>
      <c r="E55" s="28"/>
      <c r="F55" s="28">
        <v>38501700</v>
      </c>
      <c r="G55" s="26">
        <f t="shared" ref="G55:G118" si="8">F55/D55*100</f>
        <v>14.999974212092116</v>
      </c>
    </row>
    <row r="56" spans="1:8" ht="37.9" customHeight="1" x14ac:dyDescent="0.2">
      <c r="A56" s="38" t="s">
        <v>101</v>
      </c>
      <c r="B56" s="24" t="s">
        <v>102</v>
      </c>
      <c r="C56" s="28">
        <v>415773817.80000001</v>
      </c>
      <c r="D56" s="28">
        <v>415773817.80000001</v>
      </c>
      <c r="E56" s="28"/>
      <c r="F56" s="28">
        <v>62366100</v>
      </c>
      <c r="G56" s="26">
        <f t="shared" si="8"/>
        <v>15.000006573285482</v>
      </c>
    </row>
    <row r="57" spans="1:8" ht="45" customHeight="1" x14ac:dyDescent="0.2">
      <c r="A57" s="39" t="s">
        <v>103</v>
      </c>
      <c r="B57" s="40" t="s">
        <v>104</v>
      </c>
      <c r="C57" s="22">
        <f>SUM(C58:C114)</f>
        <v>121078112.27</v>
      </c>
      <c r="D57" s="22">
        <f>SUM(D58:D114)</f>
        <v>121078112.27</v>
      </c>
      <c r="E57" s="22">
        <f>SUM(E58:E114)</f>
        <v>0</v>
      </c>
      <c r="F57" s="22">
        <f>SUM(F58:F114)</f>
        <v>1864539.32</v>
      </c>
      <c r="G57" s="23">
        <f t="shared" si="8"/>
        <v>1.53994746452781</v>
      </c>
      <c r="H57" s="41"/>
    </row>
    <row r="58" spans="1:8" ht="72.599999999999994" hidden="1" customHeight="1" x14ac:dyDescent="0.2">
      <c r="A58" s="5" t="s">
        <v>105</v>
      </c>
      <c r="B58" s="24" t="s">
        <v>106</v>
      </c>
      <c r="C58" s="28">
        <v>0</v>
      </c>
      <c r="D58" s="28"/>
      <c r="E58" s="28"/>
      <c r="F58" s="28"/>
      <c r="G58" s="29" t="e">
        <f t="shared" si="8"/>
        <v>#DIV/0!</v>
      </c>
    </row>
    <row r="59" spans="1:8" ht="70.900000000000006" hidden="1" customHeight="1" x14ac:dyDescent="0.2">
      <c r="A59" s="5" t="s">
        <v>107</v>
      </c>
      <c r="B59" s="24" t="s">
        <v>108</v>
      </c>
      <c r="C59" s="28">
        <v>0</v>
      </c>
      <c r="D59" s="28"/>
      <c r="E59" s="28"/>
      <c r="F59" s="28"/>
      <c r="G59" s="29" t="e">
        <f t="shared" si="8"/>
        <v>#DIV/0!</v>
      </c>
    </row>
    <row r="60" spans="1:8" ht="43.15" hidden="1" customHeight="1" x14ac:dyDescent="0.2">
      <c r="A60" s="5" t="s">
        <v>109</v>
      </c>
      <c r="B60" s="24" t="s">
        <v>110</v>
      </c>
      <c r="C60" s="28">
        <v>0</v>
      </c>
      <c r="D60" s="28"/>
      <c r="E60" s="28"/>
      <c r="F60" s="28"/>
      <c r="G60" s="29"/>
    </row>
    <row r="61" spans="1:8" ht="24" customHeight="1" x14ac:dyDescent="0.2">
      <c r="A61" s="5" t="s">
        <v>111</v>
      </c>
      <c r="B61" s="24" t="s">
        <v>110</v>
      </c>
      <c r="C61" s="28">
        <v>570000</v>
      </c>
      <c r="D61" s="28">
        <v>570000</v>
      </c>
      <c r="E61" s="28"/>
      <c r="F61" s="28">
        <v>0</v>
      </c>
      <c r="G61" s="29">
        <f t="shared" si="8"/>
        <v>0</v>
      </c>
    </row>
    <row r="62" spans="1:8" ht="70.150000000000006" hidden="1" customHeight="1" x14ac:dyDescent="0.2">
      <c r="A62" s="5" t="s">
        <v>112</v>
      </c>
      <c r="B62" s="24" t="s">
        <v>110</v>
      </c>
      <c r="C62" s="28"/>
      <c r="D62" s="28"/>
      <c r="E62" s="28"/>
      <c r="F62" s="28"/>
      <c r="G62" s="29" t="e">
        <f t="shared" si="8"/>
        <v>#DIV/0!</v>
      </c>
    </row>
    <row r="63" spans="1:8" ht="67.5" hidden="1" customHeight="1" x14ac:dyDescent="0.2">
      <c r="A63" s="5" t="s">
        <v>113</v>
      </c>
      <c r="B63" s="24" t="s">
        <v>110</v>
      </c>
      <c r="C63" s="28"/>
      <c r="D63" s="28"/>
      <c r="E63" s="28"/>
      <c r="F63" s="28"/>
      <c r="G63" s="29" t="e">
        <f t="shared" si="8"/>
        <v>#DIV/0!</v>
      </c>
    </row>
    <row r="64" spans="1:8" ht="99.6" hidden="1" customHeight="1" x14ac:dyDescent="0.2">
      <c r="A64" s="5" t="s">
        <v>114</v>
      </c>
      <c r="B64" s="24" t="s">
        <v>115</v>
      </c>
      <c r="C64" s="28"/>
      <c r="D64" s="28"/>
      <c r="E64" s="28"/>
      <c r="F64" s="28"/>
      <c r="G64" s="29" t="e">
        <f t="shared" si="8"/>
        <v>#DIV/0!</v>
      </c>
    </row>
    <row r="65" spans="1:10" ht="126.6" hidden="1" customHeight="1" x14ac:dyDescent="0.2">
      <c r="A65" s="5" t="s">
        <v>116</v>
      </c>
      <c r="B65" s="24" t="s">
        <v>117</v>
      </c>
      <c r="C65" s="28"/>
      <c r="D65" s="28"/>
      <c r="E65" s="28"/>
      <c r="F65" s="28"/>
      <c r="G65" s="29" t="e">
        <f t="shared" si="8"/>
        <v>#DIV/0!</v>
      </c>
    </row>
    <row r="66" spans="1:10" ht="72" customHeight="1" x14ac:dyDescent="0.2">
      <c r="A66" s="5" t="s">
        <v>118</v>
      </c>
      <c r="B66" s="24" t="s">
        <v>110</v>
      </c>
      <c r="C66" s="28">
        <v>88582.5</v>
      </c>
      <c r="D66" s="28">
        <v>88582.5</v>
      </c>
      <c r="E66" s="28"/>
      <c r="F66" s="28">
        <v>20000</v>
      </c>
      <c r="G66" s="29">
        <f t="shared" si="8"/>
        <v>22.577822933423644</v>
      </c>
    </row>
    <row r="67" spans="1:10" ht="49.15" hidden="1" customHeight="1" x14ac:dyDescent="0.2">
      <c r="A67" s="5" t="s">
        <v>119</v>
      </c>
      <c r="B67" s="24" t="s">
        <v>110</v>
      </c>
      <c r="C67" s="28"/>
      <c r="D67" s="28"/>
      <c r="E67" s="28"/>
      <c r="F67" s="28"/>
      <c r="G67" s="29" t="e">
        <f t="shared" si="8"/>
        <v>#DIV/0!</v>
      </c>
    </row>
    <row r="68" spans="1:10" ht="80.45" hidden="1" customHeight="1" x14ac:dyDescent="0.2">
      <c r="A68" s="5" t="s">
        <v>120</v>
      </c>
      <c r="B68" s="24" t="s">
        <v>110</v>
      </c>
      <c r="C68" s="28"/>
      <c r="D68" s="28"/>
      <c r="E68" s="28"/>
      <c r="F68" s="28"/>
      <c r="G68" s="29" t="e">
        <f t="shared" si="8"/>
        <v>#DIV/0!</v>
      </c>
    </row>
    <row r="69" spans="1:10" ht="61.15" customHeight="1" x14ac:dyDescent="0.2">
      <c r="A69" s="5" t="s">
        <v>121</v>
      </c>
      <c r="B69" s="24" t="s">
        <v>122</v>
      </c>
      <c r="C69" s="28">
        <v>0</v>
      </c>
      <c r="D69" s="28">
        <v>0</v>
      </c>
      <c r="E69" s="28"/>
      <c r="F69" s="28">
        <v>1250000</v>
      </c>
      <c r="G69" s="29">
        <v>0</v>
      </c>
    </row>
    <row r="70" spans="1:10" ht="44.45" hidden="1" customHeight="1" x14ac:dyDescent="0.2">
      <c r="A70" s="5" t="s">
        <v>123</v>
      </c>
      <c r="B70" s="24" t="s">
        <v>110</v>
      </c>
      <c r="C70" s="28">
        <v>0</v>
      </c>
      <c r="D70" s="28"/>
      <c r="E70" s="28"/>
      <c r="F70" s="28"/>
      <c r="G70" s="29" t="e">
        <f t="shared" si="8"/>
        <v>#DIV/0!</v>
      </c>
    </row>
    <row r="71" spans="1:10" ht="71.45" hidden="1" customHeight="1" x14ac:dyDescent="0.2">
      <c r="A71" s="5" t="s">
        <v>124</v>
      </c>
      <c r="B71" s="24" t="s">
        <v>110</v>
      </c>
      <c r="C71" s="28">
        <v>0</v>
      </c>
      <c r="D71" s="28"/>
      <c r="E71" s="28"/>
      <c r="F71" s="28"/>
      <c r="G71" s="29" t="e">
        <f t="shared" si="8"/>
        <v>#DIV/0!</v>
      </c>
    </row>
    <row r="72" spans="1:10" ht="66.599999999999994" hidden="1" customHeight="1" x14ac:dyDescent="0.2">
      <c r="A72" s="5" t="s">
        <v>125</v>
      </c>
      <c r="B72" s="24" t="s">
        <v>110</v>
      </c>
      <c r="C72" s="28">
        <v>0</v>
      </c>
      <c r="D72" s="28"/>
      <c r="E72" s="28"/>
      <c r="F72" s="28"/>
      <c r="G72" s="29">
        <v>0</v>
      </c>
    </row>
    <row r="73" spans="1:10" ht="57" customHeight="1" x14ac:dyDescent="0.2">
      <c r="A73" s="5" t="s">
        <v>126</v>
      </c>
      <c r="B73" s="24" t="s">
        <v>127</v>
      </c>
      <c r="C73" s="28">
        <v>361399.77</v>
      </c>
      <c r="D73" s="28">
        <v>361399.77</v>
      </c>
      <c r="E73" s="28"/>
      <c r="F73" s="28">
        <v>0</v>
      </c>
      <c r="G73" s="29">
        <f t="shared" si="8"/>
        <v>0</v>
      </c>
    </row>
    <row r="74" spans="1:10" ht="57.6" customHeight="1" x14ac:dyDescent="0.2">
      <c r="A74" s="5" t="s">
        <v>128</v>
      </c>
      <c r="B74" s="24" t="s">
        <v>129</v>
      </c>
      <c r="C74" s="28">
        <v>120058130</v>
      </c>
      <c r="D74" s="28">
        <v>120058130</v>
      </c>
      <c r="E74" s="28"/>
      <c r="F74" s="28">
        <v>0</v>
      </c>
      <c r="G74" s="29">
        <f t="shared" si="8"/>
        <v>0</v>
      </c>
    </row>
    <row r="75" spans="1:10" ht="42.6" hidden="1" customHeight="1" x14ac:dyDescent="0.2">
      <c r="A75" s="5" t="s">
        <v>130</v>
      </c>
      <c r="B75" s="24" t="s">
        <v>131</v>
      </c>
      <c r="C75" s="28">
        <v>0</v>
      </c>
      <c r="D75" s="28"/>
      <c r="E75" s="28"/>
      <c r="F75" s="28"/>
      <c r="G75" s="29" t="e">
        <f t="shared" si="8"/>
        <v>#DIV/0!</v>
      </c>
    </row>
    <row r="76" spans="1:10" ht="115.15" hidden="1" customHeight="1" x14ac:dyDescent="0.2">
      <c r="A76" s="42" t="s">
        <v>132</v>
      </c>
      <c r="B76" s="24" t="s">
        <v>133</v>
      </c>
      <c r="C76" s="43"/>
      <c r="D76" s="43"/>
      <c r="E76" s="43"/>
      <c r="F76" s="43"/>
      <c r="G76" s="29" t="e">
        <f t="shared" si="8"/>
        <v>#DIV/0!</v>
      </c>
      <c r="J76" s="44"/>
    </row>
    <row r="77" spans="1:10" ht="88.15" hidden="1" customHeight="1" x14ac:dyDescent="0.2">
      <c r="A77" s="42" t="s">
        <v>134</v>
      </c>
      <c r="B77" s="24" t="s">
        <v>135</v>
      </c>
      <c r="C77" s="43"/>
      <c r="D77" s="43"/>
      <c r="E77" s="43"/>
      <c r="F77" s="43"/>
      <c r="G77" s="29" t="e">
        <f t="shared" si="8"/>
        <v>#DIV/0!</v>
      </c>
    </row>
    <row r="78" spans="1:10" ht="72" hidden="1" customHeight="1" x14ac:dyDescent="0.2">
      <c r="A78" s="5" t="s">
        <v>136</v>
      </c>
      <c r="B78" s="24" t="s">
        <v>110</v>
      </c>
      <c r="C78" s="28"/>
      <c r="D78" s="28"/>
      <c r="E78" s="28"/>
      <c r="F78" s="28"/>
      <c r="G78" s="29" t="e">
        <f t="shared" si="8"/>
        <v>#DIV/0!</v>
      </c>
    </row>
    <row r="79" spans="1:10" ht="57" hidden="1" customHeight="1" x14ac:dyDescent="0.2">
      <c r="A79" s="5" t="s">
        <v>137</v>
      </c>
      <c r="B79" s="24" t="s">
        <v>138</v>
      </c>
      <c r="C79" s="28"/>
      <c r="D79" s="28"/>
      <c r="E79" s="28"/>
      <c r="F79" s="28"/>
      <c r="G79" s="29" t="e">
        <f t="shared" si="8"/>
        <v>#DIV/0!</v>
      </c>
    </row>
    <row r="80" spans="1:10" ht="46.9" customHeight="1" x14ac:dyDescent="0.2">
      <c r="A80" s="5" t="s">
        <v>139</v>
      </c>
      <c r="B80" s="24" t="s">
        <v>127</v>
      </c>
      <c r="C80" s="28">
        <v>0</v>
      </c>
      <c r="D80" s="28">
        <v>0</v>
      </c>
      <c r="E80" s="28"/>
      <c r="F80" s="28">
        <v>56179.78</v>
      </c>
      <c r="G80" s="29">
        <v>0</v>
      </c>
    </row>
    <row r="81" spans="1:8" ht="44.45" hidden="1" customHeight="1" x14ac:dyDescent="0.2">
      <c r="A81" s="5" t="s">
        <v>140</v>
      </c>
      <c r="B81" s="24" t="s">
        <v>110</v>
      </c>
      <c r="C81" s="28"/>
      <c r="D81" s="28"/>
      <c r="E81" s="28"/>
      <c r="F81" s="28"/>
      <c r="G81" s="29" t="e">
        <f t="shared" si="8"/>
        <v>#DIV/0!</v>
      </c>
    </row>
    <row r="82" spans="1:8" ht="27.6" hidden="1" customHeight="1" x14ac:dyDescent="0.2">
      <c r="A82" s="5" t="s">
        <v>141</v>
      </c>
      <c r="B82" s="24" t="s">
        <v>110</v>
      </c>
      <c r="C82" s="28"/>
      <c r="D82" s="28"/>
      <c r="E82" s="28"/>
      <c r="F82" s="28"/>
      <c r="G82" s="29" t="e">
        <f t="shared" si="8"/>
        <v>#DIV/0!</v>
      </c>
    </row>
    <row r="83" spans="1:8" ht="94.9" hidden="1" customHeight="1" x14ac:dyDescent="0.2">
      <c r="A83" s="5" t="s">
        <v>142</v>
      </c>
      <c r="B83" s="24" t="s">
        <v>143</v>
      </c>
      <c r="C83" s="28"/>
      <c r="D83" s="28"/>
      <c r="E83" s="28"/>
      <c r="F83" s="28"/>
      <c r="G83" s="29" t="e">
        <f t="shared" si="8"/>
        <v>#DIV/0!</v>
      </c>
    </row>
    <row r="84" spans="1:8" ht="46.9" hidden="1" customHeight="1" x14ac:dyDescent="0.2">
      <c r="A84" s="5" t="s">
        <v>144</v>
      </c>
      <c r="B84" s="24" t="s">
        <v>110</v>
      </c>
      <c r="C84" s="28">
        <v>0</v>
      </c>
      <c r="D84" s="28"/>
      <c r="E84" s="28"/>
      <c r="F84" s="28"/>
      <c r="G84" s="29" t="e">
        <f t="shared" si="8"/>
        <v>#DIV/0!</v>
      </c>
    </row>
    <row r="85" spans="1:8" ht="74.45" hidden="1" customHeight="1" x14ac:dyDescent="0.2">
      <c r="A85" s="5" t="s">
        <v>145</v>
      </c>
      <c r="B85" s="24" t="s">
        <v>110</v>
      </c>
      <c r="C85" s="28"/>
      <c r="D85" s="28"/>
      <c r="E85" s="28"/>
      <c r="F85" s="28"/>
      <c r="G85" s="29" t="e">
        <f t="shared" si="8"/>
        <v>#DIV/0!</v>
      </c>
    </row>
    <row r="86" spans="1:8" ht="71.45" hidden="1" customHeight="1" x14ac:dyDescent="0.2">
      <c r="A86" s="5" t="s">
        <v>146</v>
      </c>
      <c r="B86" s="24" t="s">
        <v>147</v>
      </c>
      <c r="C86" s="28"/>
      <c r="D86" s="28"/>
      <c r="E86" s="28"/>
      <c r="F86" s="28"/>
      <c r="G86" s="29" t="e">
        <f t="shared" si="8"/>
        <v>#DIV/0!</v>
      </c>
    </row>
    <row r="87" spans="1:8" ht="74.45" hidden="1" customHeight="1" x14ac:dyDescent="0.2">
      <c r="A87" s="5" t="s">
        <v>148</v>
      </c>
      <c r="B87" s="24" t="s">
        <v>110</v>
      </c>
      <c r="C87" s="28"/>
      <c r="D87" s="28"/>
      <c r="E87" s="28"/>
      <c r="F87" s="28"/>
      <c r="G87" s="29" t="e">
        <f t="shared" si="8"/>
        <v>#DIV/0!</v>
      </c>
      <c r="H87" s="27"/>
    </row>
    <row r="88" spans="1:8" ht="84" hidden="1" customHeight="1" x14ac:dyDescent="0.2">
      <c r="A88" s="5" t="s">
        <v>149</v>
      </c>
      <c r="B88" s="24" t="s">
        <v>110</v>
      </c>
      <c r="C88" s="28"/>
      <c r="D88" s="28"/>
      <c r="E88" s="28"/>
      <c r="F88" s="28"/>
      <c r="G88" s="29" t="e">
        <f t="shared" si="8"/>
        <v>#DIV/0!</v>
      </c>
      <c r="H88" s="27"/>
    </row>
    <row r="89" spans="1:8" ht="36.6" hidden="1" customHeight="1" x14ac:dyDescent="0.2">
      <c r="A89" s="5" t="s">
        <v>150</v>
      </c>
      <c r="B89" s="24" t="s">
        <v>151</v>
      </c>
      <c r="C89" s="28">
        <v>0</v>
      </c>
      <c r="D89" s="28"/>
      <c r="E89" s="28"/>
      <c r="F89" s="28"/>
      <c r="G89" s="29" t="e">
        <f t="shared" si="8"/>
        <v>#DIV/0!</v>
      </c>
      <c r="H89" s="27"/>
    </row>
    <row r="90" spans="1:8" ht="31.9" hidden="1" customHeight="1" x14ac:dyDescent="0.2">
      <c r="A90" s="5" t="s">
        <v>152</v>
      </c>
      <c r="B90" s="24" t="s">
        <v>153</v>
      </c>
      <c r="C90" s="28">
        <v>0</v>
      </c>
      <c r="D90" s="28"/>
      <c r="E90" s="28"/>
      <c r="F90" s="28"/>
      <c r="G90" s="29" t="e">
        <f t="shared" si="8"/>
        <v>#DIV/0!</v>
      </c>
      <c r="H90" s="27"/>
    </row>
    <row r="91" spans="1:8" ht="63" hidden="1" customHeight="1" x14ac:dyDescent="0.2">
      <c r="A91" s="45" t="s">
        <v>154</v>
      </c>
      <c r="B91" s="24" t="s">
        <v>110</v>
      </c>
      <c r="C91" s="28">
        <v>0</v>
      </c>
      <c r="D91" s="28"/>
      <c r="E91" s="28"/>
      <c r="F91" s="28"/>
      <c r="G91" s="29" t="e">
        <f t="shared" si="8"/>
        <v>#DIV/0!</v>
      </c>
    </row>
    <row r="92" spans="1:8" ht="82.9" hidden="1" customHeight="1" x14ac:dyDescent="0.2">
      <c r="A92" s="45" t="s">
        <v>155</v>
      </c>
      <c r="B92" s="24" t="s">
        <v>110</v>
      </c>
      <c r="C92" s="28"/>
      <c r="D92" s="28"/>
      <c r="E92" s="28"/>
      <c r="F92" s="28"/>
      <c r="G92" s="29" t="e">
        <f t="shared" si="8"/>
        <v>#DIV/0!</v>
      </c>
    </row>
    <row r="93" spans="1:8" ht="124.9" hidden="1" customHeight="1" x14ac:dyDescent="0.2">
      <c r="A93" s="42" t="s">
        <v>156</v>
      </c>
      <c r="B93" s="24" t="s">
        <v>157</v>
      </c>
      <c r="C93" s="28"/>
      <c r="D93" s="28"/>
      <c r="E93" s="28"/>
      <c r="F93" s="28"/>
      <c r="G93" s="29" t="e">
        <f t="shared" si="8"/>
        <v>#DIV/0!</v>
      </c>
    </row>
    <row r="94" spans="1:8" ht="94.9" hidden="1" customHeight="1" x14ac:dyDescent="0.2">
      <c r="A94" s="45" t="s">
        <v>158</v>
      </c>
      <c r="B94" s="24" t="s">
        <v>110</v>
      </c>
      <c r="C94" s="28"/>
      <c r="D94" s="28"/>
      <c r="E94" s="28"/>
      <c r="F94" s="28"/>
      <c r="G94" s="29" t="e">
        <f t="shared" si="8"/>
        <v>#DIV/0!</v>
      </c>
    </row>
    <row r="95" spans="1:8" ht="58.9" hidden="1" customHeight="1" x14ac:dyDescent="0.2">
      <c r="A95" s="5" t="s">
        <v>159</v>
      </c>
      <c r="B95" s="24" t="s">
        <v>110</v>
      </c>
      <c r="C95" s="28">
        <v>0</v>
      </c>
      <c r="D95" s="28"/>
      <c r="E95" s="28"/>
      <c r="F95" s="28"/>
      <c r="G95" s="29" t="e">
        <f t="shared" si="8"/>
        <v>#DIV/0!</v>
      </c>
    </row>
    <row r="96" spans="1:8" ht="69.599999999999994" hidden="1" customHeight="1" x14ac:dyDescent="0.2">
      <c r="A96" s="5" t="s">
        <v>160</v>
      </c>
      <c r="B96" s="24" t="s">
        <v>110</v>
      </c>
      <c r="C96" s="28"/>
      <c r="D96" s="28"/>
      <c r="E96" s="28"/>
      <c r="F96" s="28"/>
      <c r="G96" s="29" t="e">
        <f t="shared" si="8"/>
        <v>#DIV/0!</v>
      </c>
    </row>
    <row r="97" spans="1:7" ht="74.45" hidden="1" customHeight="1" x14ac:dyDescent="0.2">
      <c r="A97" s="5" t="s">
        <v>161</v>
      </c>
      <c r="B97" s="24" t="s">
        <v>110</v>
      </c>
      <c r="C97" s="28"/>
      <c r="D97" s="28"/>
      <c r="E97" s="28"/>
      <c r="F97" s="28"/>
      <c r="G97" s="29" t="e">
        <f t="shared" si="8"/>
        <v>#DIV/0!</v>
      </c>
    </row>
    <row r="98" spans="1:7" ht="57" hidden="1" customHeight="1" x14ac:dyDescent="0.2">
      <c r="A98" s="5" t="s">
        <v>162</v>
      </c>
      <c r="B98" s="24" t="s">
        <v>110</v>
      </c>
      <c r="C98" s="28"/>
      <c r="D98" s="28"/>
      <c r="E98" s="28"/>
      <c r="F98" s="28"/>
      <c r="G98" s="29" t="e">
        <f t="shared" si="8"/>
        <v>#DIV/0!</v>
      </c>
    </row>
    <row r="99" spans="1:7" ht="60" hidden="1" customHeight="1" x14ac:dyDescent="0.2">
      <c r="A99" s="5" t="s">
        <v>163</v>
      </c>
      <c r="B99" s="24" t="s">
        <v>110</v>
      </c>
      <c r="C99" s="28"/>
      <c r="D99" s="28"/>
      <c r="E99" s="28"/>
      <c r="F99" s="28"/>
      <c r="G99" s="29" t="e">
        <f t="shared" si="8"/>
        <v>#DIV/0!</v>
      </c>
    </row>
    <row r="100" spans="1:7" ht="22.15" hidden="1" customHeight="1" x14ac:dyDescent="0.2">
      <c r="A100" s="5" t="s">
        <v>164</v>
      </c>
      <c r="B100" s="24" t="s">
        <v>110</v>
      </c>
      <c r="C100" s="28"/>
      <c r="D100" s="28"/>
      <c r="E100" s="28"/>
      <c r="F100" s="28"/>
      <c r="G100" s="29" t="e">
        <f t="shared" si="8"/>
        <v>#DIV/0!</v>
      </c>
    </row>
    <row r="101" spans="1:7" ht="39" hidden="1" customHeight="1" x14ac:dyDescent="0.2">
      <c r="A101" s="5" t="s">
        <v>165</v>
      </c>
      <c r="B101" s="24" t="s">
        <v>110</v>
      </c>
      <c r="C101" s="28"/>
      <c r="D101" s="28"/>
      <c r="E101" s="28"/>
      <c r="F101" s="28"/>
      <c r="G101" s="29" t="e">
        <f t="shared" si="8"/>
        <v>#DIV/0!</v>
      </c>
    </row>
    <row r="102" spans="1:7" ht="62.45" hidden="1" customHeight="1" x14ac:dyDescent="0.2">
      <c r="A102" s="5" t="s">
        <v>166</v>
      </c>
      <c r="B102" s="24" t="s">
        <v>110</v>
      </c>
      <c r="C102" s="28"/>
      <c r="D102" s="28"/>
      <c r="E102" s="28"/>
      <c r="F102" s="28"/>
      <c r="G102" s="29" t="e">
        <f t="shared" si="8"/>
        <v>#DIV/0!</v>
      </c>
    </row>
    <row r="103" spans="1:7" ht="115.15" hidden="1" customHeight="1" x14ac:dyDescent="0.2">
      <c r="A103" s="5" t="s">
        <v>167</v>
      </c>
      <c r="B103" s="24" t="s">
        <v>110</v>
      </c>
      <c r="C103" s="28"/>
      <c r="D103" s="28"/>
      <c r="E103" s="28"/>
      <c r="F103" s="28"/>
      <c r="G103" s="29" t="e">
        <f t="shared" si="8"/>
        <v>#DIV/0!</v>
      </c>
    </row>
    <row r="104" spans="1:7" ht="86.45" hidden="1" customHeight="1" x14ac:dyDescent="0.2">
      <c r="A104" s="5" t="s">
        <v>168</v>
      </c>
      <c r="B104" s="24" t="s">
        <v>131</v>
      </c>
      <c r="C104" s="28"/>
      <c r="D104" s="28"/>
      <c r="E104" s="28"/>
      <c r="F104" s="28"/>
      <c r="G104" s="29" t="e">
        <f t="shared" si="8"/>
        <v>#DIV/0!</v>
      </c>
    </row>
    <row r="105" spans="1:7" ht="43.15" hidden="1" customHeight="1" x14ac:dyDescent="0.2">
      <c r="A105" s="5" t="s">
        <v>169</v>
      </c>
      <c r="B105" s="24" t="s">
        <v>110</v>
      </c>
      <c r="C105" s="28">
        <v>0</v>
      </c>
      <c r="D105" s="28"/>
      <c r="E105" s="28"/>
      <c r="F105" s="28"/>
      <c r="G105" s="29" t="e">
        <f t="shared" si="8"/>
        <v>#DIV/0!</v>
      </c>
    </row>
    <row r="106" spans="1:7" ht="136.15" hidden="1" customHeight="1" x14ac:dyDescent="0.2">
      <c r="A106" s="5" t="s">
        <v>170</v>
      </c>
      <c r="B106" s="24" t="s">
        <v>133</v>
      </c>
      <c r="C106" s="28"/>
      <c r="D106" s="28"/>
      <c r="E106" s="28"/>
      <c r="F106" s="28"/>
      <c r="G106" s="29" t="e">
        <f t="shared" si="8"/>
        <v>#DIV/0!</v>
      </c>
    </row>
    <row r="107" spans="1:7" ht="113.45" hidden="1" customHeight="1" x14ac:dyDescent="0.2">
      <c r="A107" s="5" t="s">
        <v>171</v>
      </c>
      <c r="B107" s="24" t="s">
        <v>135</v>
      </c>
      <c r="C107" s="28"/>
      <c r="D107" s="28"/>
      <c r="E107" s="28"/>
      <c r="F107" s="28"/>
      <c r="G107" s="29" t="e">
        <f t="shared" si="8"/>
        <v>#DIV/0!</v>
      </c>
    </row>
    <row r="108" spans="1:7" ht="70.150000000000006" hidden="1" customHeight="1" x14ac:dyDescent="0.2">
      <c r="A108" s="5" t="s">
        <v>172</v>
      </c>
      <c r="B108" s="24" t="s">
        <v>110</v>
      </c>
      <c r="C108" s="28"/>
      <c r="D108" s="28"/>
      <c r="E108" s="28"/>
      <c r="F108" s="28"/>
      <c r="G108" s="29" t="e">
        <f t="shared" si="8"/>
        <v>#DIV/0!</v>
      </c>
    </row>
    <row r="109" spans="1:7" ht="59.45" hidden="1" customHeight="1" x14ac:dyDescent="0.2">
      <c r="A109" s="5" t="s">
        <v>173</v>
      </c>
      <c r="B109" s="24" t="s">
        <v>110</v>
      </c>
      <c r="C109" s="28"/>
      <c r="D109" s="28"/>
      <c r="E109" s="28"/>
      <c r="F109" s="28"/>
      <c r="G109" s="29" t="e">
        <f t="shared" si="8"/>
        <v>#DIV/0!</v>
      </c>
    </row>
    <row r="110" spans="1:7" ht="50.45" customHeight="1" x14ac:dyDescent="0.2">
      <c r="A110" s="5" t="s">
        <v>174</v>
      </c>
      <c r="B110" s="24" t="s">
        <v>127</v>
      </c>
      <c r="C110" s="28">
        <v>0</v>
      </c>
      <c r="D110" s="28">
        <v>0</v>
      </c>
      <c r="E110" s="28"/>
      <c r="F110" s="28">
        <v>112359.55</v>
      </c>
      <c r="G110" s="29">
        <v>0</v>
      </c>
    </row>
    <row r="111" spans="1:7" ht="73.900000000000006" hidden="1" customHeight="1" x14ac:dyDescent="0.2">
      <c r="A111" s="5" t="s">
        <v>175</v>
      </c>
      <c r="B111" s="24" t="s">
        <v>110</v>
      </c>
      <c r="C111" s="28"/>
      <c r="D111" s="28"/>
      <c r="E111" s="28"/>
      <c r="F111" s="28"/>
      <c r="G111" s="29" t="e">
        <f t="shared" si="8"/>
        <v>#DIV/0!</v>
      </c>
    </row>
    <row r="112" spans="1:7" ht="57" hidden="1" customHeight="1" x14ac:dyDescent="0.2">
      <c r="A112" s="5" t="s">
        <v>176</v>
      </c>
      <c r="B112" s="24" t="s">
        <v>127</v>
      </c>
      <c r="C112" s="28">
        <v>0</v>
      </c>
      <c r="D112" s="28"/>
      <c r="E112" s="28"/>
      <c r="F112" s="28"/>
      <c r="G112" s="29" t="e">
        <f t="shared" si="8"/>
        <v>#DIV/0!</v>
      </c>
    </row>
    <row r="113" spans="1:7" ht="88.9" hidden="1" customHeight="1" x14ac:dyDescent="0.2">
      <c r="A113" s="5" t="s">
        <v>177</v>
      </c>
      <c r="B113" s="24" t="s">
        <v>110</v>
      </c>
      <c r="C113" s="28"/>
      <c r="D113" s="28"/>
      <c r="E113" s="28"/>
      <c r="F113" s="28"/>
      <c r="G113" s="29" t="e">
        <f t="shared" si="8"/>
        <v>#DIV/0!</v>
      </c>
    </row>
    <row r="114" spans="1:7" ht="31.15" customHeight="1" x14ac:dyDescent="0.2">
      <c r="A114" s="5" t="s">
        <v>178</v>
      </c>
      <c r="B114" s="24" t="s">
        <v>179</v>
      </c>
      <c r="C114" s="28">
        <v>0</v>
      </c>
      <c r="D114" s="28">
        <v>0</v>
      </c>
      <c r="E114" s="28"/>
      <c r="F114" s="28">
        <v>425999.99</v>
      </c>
      <c r="G114" s="29">
        <v>0</v>
      </c>
    </row>
    <row r="115" spans="1:7" ht="37.9" customHeight="1" x14ac:dyDescent="0.2">
      <c r="A115" s="37" t="s">
        <v>180</v>
      </c>
      <c r="B115" s="18" t="s">
        <v>181</v>
      </c>
      <c r="C115" s="22">
        <f>SUM(C116:C137)</f>
        <v>1261656349.2</v>
      </c>
      <c r="D115" s="22">
        <f>SUM(D116:D137)</f>
        <v>1261656349.2</v>
      </c>
      <c r="E115" s="22">
        <f>SUM(E116:E137)</f>
        <v>0</v>
      </c>
      <c r="F115" s="22">
        <f>SUM(F116:F137)</f>
        <v>263055939.08000001</v>
      </c>
      <c r="G115" s="23">
        <f t="shared" si="8"/>
        <v>20.850046785465818</v>
      </c>
    </row>
    <row r="116" spans="1:7" ht="57.6" customHeight="1" x14ac:dyDescent="0.2">
      <c r="A116" s="38" t="s">
        <v>182</v>
      </c>
      <c r="B116" s="24" t="s">
        <v>183</v>
      </c>
      <c r="C116" s="28">
        <v>13635018.9</v>
      </c>
      <c r="D116" s="28">
        <v>13635018.9</v>
      </c>
      <c r="E116" s="28"/>
      <c r="F116" s="28">
        <v>3408318.9</v>
      </c>
      <c r="G116" s="29">
        <f t="shared" si="8"/>
        <v>24.99680363479364</v>
      </c>
    </row>
    <row r="117" spans="1:7" ht="85.15" customHeight="1" x14ac:dyDescent="0.2">
      <c r="A117" s="5" t="s">
        <v>184</v>
      </c>
      <c r="B117" s="24" t="s">
        <v>183</v>
      </c>
      <c r="C117" s="28">
        <v>7758790.5599999996</v>
      </c>
      <c r="D117" s="28">
        <v>7758790.5599999996</v>
      </c>
      <c r="E117" s="28"/>
      <c r="F117" s="28">
        <v>0</v>
      </c>
      <c r="G117" s="29">
        <f t="shared" si="8"/>
        <v>0</v>
      </c>
    </row>
    <row r="118" spans="1:7" ht="112.9" customHeight="1" x14ac:dyDescent="0.2">
      <c r="A118" s="5" t="s">
        <v>185</v>
      </c>
      <c r="B118" s="24" t="s">
        <v>186</v>
      </c>
      <c r="C118" s="28">
        <v>4094953.35</v>
      </c>
      <c r="D118" s="28">
        <v>4094953.35</v>
      </c>
      <c r="E118" s="28"/>
      <c r="F118" s="28">
        <v>2572885.92</v>
      </c>
      <c r="G118" s="29">
        <f t="shared" si="8"/>
        <v>62.830652759450842</v>
      </c>
    </row>
    <row r="119" spans="1:7" ht="31.9" customHeight="1" x14ac:dyDescent="0.2">
      <c r="A119" s="5" t="s">
        <v>187</v>
      </c>
      <c r="B119" s="24" t="s">
        <v>183</v>
      </c>
      <c r="C119" s="28">
        <v>910537.11</v>
      </c>
      <c r="D119" s="28">
        <v>910537.11</v>
      </c>
      <c r="E119" s="28"/>
      <c r="F119" s="28">
        <v>204224.02</v>
      </c>
      <c r="G119" s="29">
        <f t="shared" ref="G119:G122" si="9">F119/D119*100</f>
        <v>22.428961736661122</v>
      </c>
    </row>
    <row r="120" spans="1:7" ht="46.15" customHeight="1" x14ac:dyDescent="0.2">
      <c r="A120" s="5" t="s">
        <v>188</v>
      </c>
      <c r="B120" s="24" t="s">
        <v>189</v>
      </c>
      <c r="C120" s="28">
        <v>91369152</v>
      </c>
      <c r="D120" s="28">
        <v>91369152</v>
      </c>
      <c r="E120" s="28"/>
      <c r="F120" s="28">
        <v>21553300</v>
      </c>
      <c r="G120" s="29">
        <f t="shared" si="9"/>
        <v>23.58925253021939</v>
      </c>
    </row>
    <row r="121" spans="1:7" ht="103.9" customHeight="1" x14ac:dyDescent="0.2">
      <c r="A121" s="5" t="s">
        <v>190</v>
      </c>
      <c r="B121" s="24" t="s">
        <v>183</v>
      </c>
      <c r="C121" s="43">
        <v>3624555</v>
      </c>
      <c r="D121" s="43">
        <v>3624555</v>
      </c>
      <c r="E121" s="43"/>
      <c r="F121" s="43">
        <v>0</v>
      </c>
      <c r="G121" s="46">
        <f t="shared" si="9"/>
        <v>0</v>
      </c>
    </row>
    <row r="122" spans="1:7" ht="69.599999999999994" customHeight="1" x14ac:dyDescent="0.2">
      <c r="A122" s="5" t="s">
        <v>191</v>
      </c>
      <c r="B122" s="24" t="s">
        <v>183</v>
      </c>
      <c r="C122" s="28">
        <v>14000</v>
      </c>
      <c r="D122" s="28">
        <v>14000</v>
      </c>
      <c r="E122" s="28"/>
      <c r="F122" s="28">
        <v>0</v>
      </c>
      <c r="G122" s="29">
        <f t="shared" si="9"/>
        <v>0</v>
      </c>
    </row>
    <row r="123" spans="1:7" ht="46.15" customHeight="1" x14ac:dyDescent="0.2">
      <c r="A123" s="5" t="s">
        <v>192</v>
      </c>
      <c r="B123" s="24" t="s">
        <v>183</v>
      </c>
      <c r="C123" s="28">
        <v>71424</v>
      </c>
      <c r="D123" s="28">
        <v>71424</v>
      </c>
      <c r="E123" s="28"/>
      <c r="F123" s="28">
        <v>0</v>
      </c>
      <c r="G123" s="29">
        <v>0</v>
      </c>
    </row>
    <row r="124" spans="1:7" ht="36" customHeight="1" x14ac:dyDescent="0.2">
      <c r="A124" s="5" t="s">
        <v>193</v>
      </c>
      <c r="B124" s="24" t="s">
        <v>194</v>
      </c>
      <c r="C124" s="28">
        <v>1054101800</v>
      </c>
      <c r="D124" s="28">
        <v>1054101800</v>
      </c>
      <c r="E124" s="28"/>
      <c r="F124" s="28">
        <v>207011391</v>
      </c>
      <c r="G124" s="29">
        <f t="shared" ref="G124:G167" si="10">F124/D124*100</f>
        <v>19.63865264246774</v>
      </c>
    </row>
    <row r="125" spans="1:7" ht="29.45" customHeight="1" x14ac:dyDescent="0.2">
      <c r="A125" s="5" t="s">
        <v>195</v>
      </c>
      <c r="B125" s="24" t="s">
        <v>183</v>
      </c>
      <c r="C125" s="28">
        <v>70000</v>
      </c>
      <c r="D125" s="28">
        <v>70000</v>
      </c>
      <c r="E125" s="28"/>
      <c r="F125" s="28">
        <v>19670.8</v>
      </c>
      <c r="G125" s="29">
        <f t="shared" si="10"/>
        <v>28.101142857142857</v>
      </c>
    </row>
    <row r="126" spans="1:7" ht="74.45" customHeight="1" x14ac:dyDescent="0.2">
      <c r="A126" s="5" t="s">
        <v>196</v>
      </c>
      <c r="B126" s="24" t="s">
        <v>197</v>
      </c>
      <c r="C126" s="28">
        <v>3693574.21</v>
      </c>
      <c r="D126" s="28">
        <v>3693574.21</v>
      </c>
      <c r="E126" s="28"/>
      <c r="F126" s="28">
        <v>757064.4</v>
      </c>
      <c r="G126" s="29">
        <f t="shared" si="10"/>
        <v>20.496796786979949</v>
      </c>
    </row>
    <row r="127" spans="1:7" ht="72.599999999999994" customHeight="1" x14ac:dyDescent="0.2">
      <c r="A127" s="38" t="s">
        <v>198</v>
      </c>
      <c r="B127" s="24" t="s">
        <v>183</v>
      </c>
      <c r="C127" s="43">
        <v>3854147.27</v>
      </c>
      <c r="D127" s="43">
        <v>3854147.27</v>
      </c>
      <c r="E127" s="43"/>
      <c r="F127" s="43">
        <v>122571.6</v>
      </c>
      <c r="G127" s="46">
        <f t="shared" si="10"/>
        <v>3.1802521131996082</v>
      </c>
    </row>
    <row r="128" spans="1:7" ht="57" customHeight="1" x14ac:dyDescent="0.2">
      <c r="A128" s="31" t="s">
        <v>199</v>
      </c>
      <c r="B128" s="24" t="s">
        <v>200</v>
      </c>
      <c r="C128" s="43">
        <v>20747666.010000002</v>
      </c>
      <c r="D128" s="43">
        <v>20747666.010000002</v>
      </c>
      <c r="E128" s="43"/>
      <c r="F128" s="43">
        <v>6798071.6900000004</v>
      </c>
      <c r="G128" s="46">
        <f t="shared" si="10"/>
        <v>32.765476785309019</v>
      </c>
    </row>
    <row r="129" spans="1:7" ht="58.9" customHeight="1" x14ac:dyDescent="0.2">
      <c r="A129" s="5" t="s">
        <v>201</v>
      </c>
      <c r="B129" s="24" t="s">
        <v>202</v>
      </c>
      <c r="C129" s="43">
        <v>18465.05</v>
      </c>
      <c r="D129" s="43">
        <v>18465.05</v>
      </c>
      <c r="E129" s="43"/>
      <c r="F129" s="43">
        <v>0</v>
      </c>
      <c r="G129" s="46">
        <f t="shared" si="10"/>
        <v>0</v>
      </c>
    </row>
    <row r="130" spans="1:7" ht="98.45" customHeight="1" x14ac:dyDescent="0.2">
      <c r="A130" s="5" t="s">
        <v>203</v>
      </c>
      <c r="B130" s="24" t="s">
        <v>183</v>
      </c>
      <c r="C130" s="43">
        <v>26554052.449999999</v>
      </c>
      <c r="D130" s="28">
        <v>26554052.449999999</v>
      </c>
      <c r="E130" s="28"/>
      <c r="F130" s="28">
        <v>13717072.289999999</v>
      </c>
      <c r="G130" s="29">
        <f t="shared" si="10"/>
        <v>51.657171031911552</v>
      </c>
    </row>
    <row r="131" spans="1:7" ht="58.9" customHeight="1" x14ac:dyDescent="0.2">
      <c r="A131" s="5" t="s">
        <v>204</v>
      </c>
      <c r="B131" s="24" t="s">
        <v>205</v>
      </c>
      <c r="C131" s="43">
        <v>8820263.7100000009</v>
      </c>
      <c r="D131" s="43">
        <v>8820263.7100000009</v>
      </c>
      <c r="E131" s="43"/>
      <c r="F131" s="43">
        <v>2147400</v>
      </c>
      <c r="G131" s="46">
        <f t="shared" si="10"/>
        <v>24.346210845888642</v>
      </c>
    </row>
    <row r="132" spans="1:7" ht="61.9" customHeight="1" x14ac:dyDescent="0.2">
      <c r="A132" s="31" t="s">
        <v>206</v>
      </c>
      <c r="B132" s="24" t="s">
        <v>194</v>
      </c>
      <c r="C132" s="43">
        <v>2921688</v>
      </c>
      <c r="D132" s="43">
        <v>2921688</v>
      </c>
      <c r="E132" s="43"/>
      <c r="F132" s="43">
        <v>684700</v>
      </c>
      <c r="G132" s="46">
        <f t="shared" si="10"/>
        <v>23.435082732995447</v>
      </c>
    </row>
    <row r="133" spans="1:7" ht="142.9" hidden="1" customHeight="1" x14ac:dyDescent="0.2">
      <c r="A133" s="47" t="s">
        <v>207</v>
      </c>
      <c r="B133" s="24" t="s">
        <v>183</v>
      </c>
      <c r="C133" s="43">
        <v>0</v>
      </c>
      <c r="D133" s="43">
        <v>0</v>
      </c>
      <c r="E133" s="43"/>
      <c r="F133" s="43">
        <v>0</v>
      </c>
      <c r="G133" s="46" t="e">
        <f t="shared" si="10"/>
        <v>#DIV/0!</v>
      </c>
    </row>
    <row r="134" spans="1:7" ht="45" customHeight="1" x14ac:dyDescent="0.2">
      <c r="A134" s="47" t="s">
        <v>208</v>
      </c>
      <c r="B134" s="24" t="s">
        <v>183</v>
      </c>
      <c r="C134" s="43">
        <v>12747519.48</v>
      </c>
      <c r="D134" s="43">
        <v>12747519.48</v>
      </c>
      <c r="E134" s="43"/>
      <c r="F134" s="43">
        <v>2397082.9300000002</v>
      </c>
      <c r="G134" s="46">
        <f t="shared" si="10"/>
        <v>18.804308820714976</v>
      </c>
    </row>
    <row r="135" spans="1:7" ht="45.6" hidden="1" customHeight="1" x14ac:dyDescent="0.2">
      <c r="A135" s="5" t="s">
        <v>209</v>
      </c>
      <c r="B135" s="24" t="s">
        <v>210</v>
      </c>
      <c r="C135" s="43">
        <v>0</v>
      </c>
      <c r="D135" s="43">
        <v>0</v>
      </c>
      <c r="E135" s="43"/>
      <c r="F135" s="43">
        <v>0</v>
      </c>
      <c r="G135" s="46" t="e">
        <f t="shared" si="10"/>
        <v>#DIV/0!</v>
      </c>
    </row>
    <row r="136" spans="1:7" ht="31.9" customHeight="1" x14ac:dyDescent="0.2">
      <c r="A136" s="31" t="s">
        <v>211</v>
      </c>
      <c r="B136" s="24" t="s">
        <v>212</v>
      </c>
      <c r="C136" s="43">
        <v>6648742.0999999996</v>
      </c>
      <c r="D136" s="43">
        <v>6648742.0999999996</v>
      </c>
      <c r="E136" s="43"/>
      <c r="F136" s="43">
        <v>1662185.53</v>
      </c>
      <c r="G136" s="46">
        <f t="shared" si="10"/>
        <v>25.000000075202195</v>
      </c>
    </row>
    <row r="137" spans="1:7" ht="80.25" hidden="1" customHeight="1" x14ac:dyDescent="0.2">
      <c r="A137" s="31" t="s">
        <v>213</v>
      </c>
      <c r="B137" s="24" t="s">
        <v>214</v>
      </c>
      <c r="C137" s="43"/>
      <c r="D137" s="43"/>
      <c r="E137" s="43"/>
      <c r="F137" s="43"/>
      <c r="G137" s="46" t="e">
        <f t="shared" si="10"/>
        <v>#DIV/0!</v>
      </c>
    </row>
    <row r="138" spans="1:7" ht="23.25" customHeight="1" x14ac:dyDescent="0.2">
      <c r="A138" s="48" t="s">
        <v>215</v>
      </c>
      <c r="B138" s="40" t="s">
        <v>216</v>
      </c>
      <c r="C138" s="49">
        <f>SUM(C139:C161)+C164+C162+C163</f>
        <v>47494813.75</v>
      </c>
      <c r="D138" s="49">
        <f>SUM(D139:D164)</f>
        <v>47494813.75</v>
      </c>
      <c r="E138" s="49">
        <f>SUM(E141:E161)</f>
        <v>0</v>
      </c>
      <c r="F138" s="49">
        <f>SUM(F139:F164)</f>
        <v>29409742.82</v>
      </c>
      <c r="G138" s="29">
        <f t="shared" si="10"/>
        <v>61.922008947766429</v>
      </c>
    </row>
    <row r="139" spans="1:7" ht="58.9" hidden="1" customHeight="1" x14ac:dyDescent="0.2">
      <c r="A139" s="5" t="s">
        <v>217</v>
      </c>
      <c r="B139" s="24" t="s">
        <v>218</v>
      </c>
      <c r="C139" s="28">
        <v>0</v>
      </c>
      <c r="D139" s="28">
        <v>0</v>
      </c>
      <c r="E139" s="28"/>
      <c r="F139" s="28">
        <v>0</v>
      </c>
      <c r="G139" s="46" t="e">
        <f t="shared" si="10"/>
        <v>#DIV/0!</v>
      </c>
    </row>
    <row r="140" spans="1:7" ht="123" hidden="1" customHeight="1" x14ac:dyDescent="0.2">
      <c r="A140" s="5" t="s">
        <v>219</v>
      </c>
      <c r="B140" s="24" t="s">
        <v>218</v>
      </c>
      <c r="C140" s="28"/>
      <c r="D140" s="28"/>
      <c r="E140" s="28"/>
      <c r="F140" s="28"/>
      <c r="G140" s="29" t="e">
        <f t="shared" si="10"/>
        <v>#DIV/0!</v>
      </c>
    </row>
    <row r="141" spans="1:7" ht="68.45" customHeight="1" x14ac:dyDescent="0.2">
      <c r="A141" s="5" t="s">
        <v>220</v>
      </c>
      <c r="B141" s="24" t="s">
        <v>218</v>
      </c>
      <c r="C141" s="43">
        <v>1377089.7</v>
      </c>
      <c r="D141" s="43">
        <v>1377089.7</v>
      </c>
      <c r="E141" s="43"/>
      <c r="F141" s="43">
        <v>311484.96000000002</v>
      </c>
      <c r="G141" s="46">
        <f t="shared" si="10"/>
        <v>22.619075576558306</v>
      </c>
    </row>
    <row r="142" spans="1:7" ht="58.9" hidden="1" customHeight="1" x14ac:dyDescent="0.2">
      <c r="A142" s="5" t="s">
        <v>221</v>
      </c>
      <c r="B142" s="24" t="s">
        <v>218</v>
      </c>
      <c r="C142" s="43">
        <v>0</v>
      </c>
      <c r="D142" s="43"/>
      <c r="E142" s="43"/>
      <c r="F142" s="43"/>
      <c r="G142" s="46">
        <v>0</v>
      </c>
    </row>
    <row r="143" spans="1:7" ht="82.9" hidden="1" customHeight="1" x14ac:dyDescent="0.2">
      <c r="A143" s="5" t="s">
        <v>222</v>
      </c>
      <c r="B143" s="24" t="s">
        <v>223</v>
      </c>
      <c r="C143" s="43">
        <v>0</v>
      </c>
      <c r="D143" s="43"/>
      <c r="E143" s="43"/>
      <c r="F143" s="43"/>
      <c r="G143" s="46" t="e">
        <f t="shared" si="10"/>
        <v>#DIV/0!</v>
      </c>
    </row>
    <row r="144" spans="1:7" ht="76.900000000000006" hidden="1" customHeight="1" x14ac:dyDescent="0.2">
      <c r="A144" s="5" t="s">
        <v>224</v>
      </c>
      <c r="B144" s="24" t="s">
        <v>218</v>
      </c>
      <c r="C144" s="43"/>
      <c r="D144" s="43"/>
      <c r="E144" s="43"/>
      <c r="F144" s="43"/>
      <c r="G144" s="46" t="e">
        <f t="shared" si="10"/>
        <v>#DIV/0!</v>
      </c>
    </row>
    <row r="145" spans="1:7" ht="60.6" customHeight="1" x14ac:dyDescent="0.2">
      <c r="A145" s="5" t="s">
        <v>225</v>
      </c>
      <c r="B145" s="24" t="s">
        <v>226</v>
      </c>
      <c r="C145" s="28">
        <v>37748360.289999999</v>
      </c>
      <c r="D145" s="28">
        <v>37748360.289999999</v>
      </c>
      <c r="E145" s="28"/>
      <c r="F145" s="28">
        <v>10308201.279999999</v>
      </c>
      <c r="G145" s="29">
        <f t="shared" si="10"/>
        <v>27.307679594047869</v>
      </c>
    </row>
    <row r="146" spans="1:7" ht="64.150000000000006" customHeight="1" x14ac:dyDescent="0.2">
      <c r="A146" s="31" t="s">
        <v>227</v>
      </c>
      <c r="B146" s="24" t="s">
        <v>226</v>
      </c>
      <c r="C146" s="43">
        <v>0</v>
      </c>
      <c r="D146" s="43">
        <v>0</v>
      </c>
      <c r="E146" s="43"/>
      <c r="F146" s="43">
        <v>16360979.33</v>
      </c>
      <c r="G146" s="46">
        <v>0</v>
      </c>
    </row>
    <row r="147" spans="1:7" ht="109.9" customHeight="1" x14ac:dyDescent="0.2">
      <c r="A147" s="5" t="s">
        <v>228</v>
      </c>
      <c r="B147" s="24" t="s">
        <v>226</v>
      </c>
      <c r="C147" s="43">
        <v>155.76</v>
      </c>
      <c r="D147" s="43">
        <v>155.76</v>
      </c>
      <c r="E147" s="43"/>
      <c r="F147" s="43">
        <v>0</v>
      </c>
      <c r="G147" s="29">
        <f t="shared" si="10"/>
        <v>0</v>
      </c>
    </row>
    <row r="148" spans="1:7" ht="84.6" hidden="1" customHeight="1" x14ac:dyDescent="0.2">
      <c r="A148" s="31" t="s">
        <v>229</v>
      </c>
      <c r="B148" s="24" t="s">
        <v>226</v>
      </c>
      <c r="C148" s="43">
        <v>0</v>
      </c>
      <c r="D148" s="43">
        <v>0</v>
      </c>
      <c r="E148" s="43"/>
      <c r="F148" s="43">
        <v>0</v>
      </c>
      <c r="G148" s="29" t="e">
        <f t="shared" si="10"/>
        <v>#DIV/0!</v>
      </c>
    </row>
    <row r="149" spans="1:7" ht="43.9" hidden="1" customHeight="1" x14ac:dyDescent="0.2">
      <c r="A149" s="5" t="s">
        <v>230</v>
      </c>
      <c r="B149" s="24" t="s">
        <v>226</v>
      </c>
      <c r="C149" s="28">
        <v>0</v>
      </c>
      <c r="D149" s="28">
        <v>0</v>
      </c>
      <c r="E149" s="28"/>
      <c r="F149" s="28">
        <v>0</v>
      </c>
      <c r="G149" s="29"/>
    </row>
    <row r="150" spans="1:7" ht="102" customHeight="1" x14ac:dyDescent="0.2">
      <c r="A150" s="5" t="s">
        <v>231</v>
      </c>
      <c r="B150" s="24" t="s">
        <v>218</v>
      </c>
      <c r="C150" s="28">
        <v>788338</v>
      </c>
      <c r="D150" s="28">
        <v>788338</v>
      </c>
      <c r="E150" s="28"/>
      <c r="F150" s="28">
        <v>301813.75</v>
      </c>
      <c r="G150" s="29">
        <f t="shared" si="10"/>
        <v>38.284815650139912</v>
      </c>
    </row>
    <row r="151" spans="1:7" ht="70.900000000000006" customHeight="1" x14ac:dyDescent="0.2">
      <c r="A151" s="5" t="s">
        <v>232</v>
      </c>
      <c r="B151" s="24" t="s">
        <v>218</v>
      </c>
      <c r="C151" s="28">
        <v>7580870</v>
      </c>
      <c r="D151" s="28">
        <v>7580870</v>
      </c>
      <c r="E151" s="28"/>
      <c r="F151" s="28">
        <v>1386053.5</v>
      </c>
      <c r="G151" s="29">
        <f t="shared" si="10"/>
        <v>18.283567717161748</v>
      </c>
    </row>
    <row r="152" spans="1:7" ht="58.9" hidden="1" customHeight="1" x14ac:dyDescent="0.2">
      <c r="A152" s="5" t="s">
        <v>233</v>
      </c>
      <c r="B152" s="24" t="s">
        <v>218</v>
      </c>
      <c r="C152" s="28">
        <v>0</v>
      </c>
      <c r="D152" s="28">
        <v>0</v>
      </c>
      <c r="E152" s="28"/>
      <c r="F152" s="28">
        <v>0</v>
      </c>
      <c r="G152" s="29" t="e">
        <f t="shared" si="10"/>
        <v>#DIV/0!</v>
      </c>
    </row>
    <row r="153" spans="1:7" ht="140.44999999999999" hidden="1" customHeight="1" x14ac:dyDescent="0.2">
      <c r="A153" s="5" t="s">
        <v>234</v>
      </c>
      <c r="B153" s="24" t="s">
        <v>226</v>
      </c>
      <c r="C153" s="28">
        <v>0</v>
      </c>
      <c r="D153" s="28">
        <v>0</v>
      </c>
      <c r="E153" s="28"/>
      <c r="F153" s="28">
        <v>0</v>
      </c>
      <c r="G153" s="29" t="e">
        <f t="shared" si="10"/>
        <v>#DIV/0!</v>
      </c>
    </row>
    <row r="154" spans="1:7" ht="68.45" hidden="1" customHeight="1" x14ac:dyDescent="0.2">
      <c r="A154" s="5" t="s">
        <v>235</v>
      </c>
      <c r="B154" s="24" t="s">
        <v>226</v>
      </c>
      <c r="C154" s="28">
        <v>0</v>
      </c>
      <c r="D154" s="28"/>
      <c r="E154" s="28"/>
      <c r="F154" s="28"/>
      <c r="G154" s="29" t="e">
        <f t="shared" si="10"/>
        <v>#DIV/0!</v>
      </c>
    </row>
    <row r="155" spans="1:7" ht="44.45" hidden="1" customHeight="1" x14ac:dyDescent="0.2">
      <c r="A155" s="5" t="s">
        <v>236</v>
      </c>
      <c r="B155" s="24" t="s">
        <v>226</v>
      </c>
      <c r="C155" s="28">
        <v>0</v>
      </c>
      <c r="D155" s="28"/>
      <c r="E155" s="28"/>
      <c r="F155" s="28"/>
      <c r="G155" s="29" t="e">
        <f t="shared" si="10"/>
        <v>#DIV/0!</v>
      </c>
    </row>
    <row r="156" spans="1:7" ht="30" hidden="1" customHeight="1" x14ac:dyDescent="0.2">
      <c r="A156" s="5" t="s">
        <v>237</v>
      </c>
      <c r="B156" s="24" t="s">
        <v>218</v>
      </c>
      <c r="C156" s="28">
        <v>0</v>
      </c>
      <c r="D156" s="28"/>
      <c r="E156" s="28"/>
      <c r="F156" s="28"/>
      <c r="G156" s="29" t="e">
        <f t="shared" si="10"/>
        <v>#DIV/0!</v>
      </c>
    </row>
    <row r="157" spans="1:7" ht="73.900000000000006" hidden="1" customHeight="1" x14ac:dyDescent="0.2">
      <c r="A157" s="42" t="s">
        <v>238</v>
      </c>
      <c r="B157" s="24" t="s">
        <v>226</v>
      </c>
      <c r="C157" s="28"/>
      <c r="D157" s="28"/>
      <c r="E157" s="28"/>
      <c r="F157" s="28"/>
      <c r="G157" s="29" t="e">
        <f t="shared" si="10"/>
        <v>#DIV/0!</v>
      </c>
    </row>
    <row r="158" spans="1:7" ht="35.450000000000003" hidden="1" customHeight="1" x14ac:dyDescent="0.2">
      <c r="A158" s="5" t="s">
        <v>239</v>
      </c>
      <c r="B158" s="24" t="s">
        <v>218</v>
      </c>
      <c r="C158" s="28">
        <v>0</v>
      </c>
      <c r="D158" s="28"/>
      <c r="E158" s="28"/>
      <c r="F158" s="28"/>
      <c r="G158" s="29"/>
    </row>
    <row r="159" spans="1:7" ht="163.15" customHeight="1" x14ac:dyDescent="0.2">
      <c r="A159" s="50" t="s">
        <v>240</v>
      </c>
      <c r="B159" s="24" t="s">
        <v>226</v>
      </c>
      <c r="C159" s="28">
        <v>0</v>
      </c>
      <c r="D159" s="28">
        <v>0</v>
      </c>
      <c r="E159" s="28"/>
      <c r="F159" s="28">
        <v>741210</v>
      </c>
      <c r="G159" s="29">
        <v>0</v>
      </c>
    </row>
    <row r="160" spans="1:7" ht="44.45" hidden="1" customHeight="1" x14ac:dyDescent="0.2">
      <c r="A160" s="5" t="s">
        <v>241</v>
      </c>
      <c r="B160" s="24" t="s">
        <v>226</v>
      </c>
      <c r="C160" s="28"/>
      <c r="D160" s="28"/>
      <c r="E160" s="28"/>
      <c r="F160" s="28"/>
      <c r="G160" s="29" t="e">
        <f t="shared" si="10"/>
        <v>#DIV/0!</v>
      </c>
    </row>
    <row r="161" spans="1:7" ht="53.45" hidden="1" customHeight="1" x14ac:dyDescent="0.2">
      <c r="A161" s="5" t="s">
        <v>242</v>
      </c>
      <c r="B161" s="24" t="s">
        <v>243</v>
      </c>
      <c r="C161" s="28"/>
      <c r="D161" s="28"/>
      <c r="E161" s="28"/>
      <c r="F161" s="28"/>
      <c r="G161" s="29" t="e">
        <f t="shared" si="10"/>
        <v>#DIV/0!</v>
      </c>
    </row>
    <row r="162" spans="1:7" ht="60" hidden="1" customHeight="1" x14ac:dyDescent="0.2">
      <c r="A162" s="5" t="s">
        <v>244</v>
      </c>
      <c r="B162" s="24" t="s">
        <v>245</v>
      </c>
      <c r="C162" s="28"/>
      <c r="D162" s="28"/>
      <c r="E162" s="28"/>
      <c r="F162" s="28"/>
      <c r="G162" s="29" t="e">
        <f t="shared" si="10"/>
        <v>#DIV/0!</v>
      </c>
    </row>
    <row r="163" spans="1:7" ht="75.599999999999994" hidden="1" customHeight="1" x14ac:dyDescent="0.2">
      <c r="A163" s="5" t="s">
        <v>246</v>
      </c>
      <c r="B163" s="24" t="s">
        <v>247</v>
      </c>
      <c r="C163" s="28"/>
      <c r="D163" s="28"/>
      <c r="E163" s="28"/>
      <c r="F163" s="28"/>
      <c r="G163" s="29">
        <v>0</v>
      </c>
    </row>
    <row r="164" spans="1:7" ht="64.900000000000006" hidden="1" customHeight="1" x14ac:dyDescent="0.2">
      <c r="A164" s="5" t="s">
        <v>248</v>
      </c>
      <c r="B164" s="24" t="s">
        <v>226</v>
      </c>
      <c r="C164" s="28"/>
      <c r="D164" s="28"/>
      <c r="E164" s="28"/>
      <c r="F164" s="28"/>
      <c r="G164" s="29" t="e">
        <f t="shared" si="10"/>
        <v>#DIV/0!</v>
      </c>
    </row>
    <row r="165" spans="1:7" ht="21.75" customHeight="1" x14ac:dyDescent="0.2">
      <c r="A165" s="21" t="s">
        <v>249</v>
      </c>
      <c r="B165" s="18" t="s">
        <v>250</v>
      </c>
      <c r="C165" s="22">
        <v>0</v>
      </c>
      <c r="D165" s="22">
        <v>11379629</v>
      </c>
      <c r="E165" s="22"/>
      <c r="F165" s="22">
        <v>11379629</v>
      </c>
      <c r="G165" s="29"/>
    </row>
    <row r="166" spans="1:7" ht="89.25" hidden="1" x14ac:dyDescent="0.2">
      <c r="A166" s="21" t="s">
        <v>251</v>
      </c>
      <c r="B166" s="18" t="s">
        <v>252</v>
      </c>
      <c r="C166" s="43">
        <f>75988-75988</f>
        <v>0</v>
      </c>
      <c r="D166" s="43">
        <f>75988-75988</f>
        <v>0</v>
      </c>
      <c r="E166" s="43">
        <f>75988-75988</f>
        <v>0</v>
      </c>
      <c r="F166" s="43">
        <v>0</v>
      </c>
      <c r="G166" s="29"/>
    </row>
    <row r="167" spans="1:7" ht="22.9" customHeight="1" x14ac:dyDescent="0.2">
      <c r="A167" s="51" t="s">
        <v>253</v>
      </c>
      <c r="B167" s="52"/>
      <c r="C167" s="53">
        <f>C11+C52+C50+C48+C49</f>
        <v>2695603395.3000002</v>
      </c>
      <c r="D167" s="53">
        <f>D11+D52+D50+D49</f>
        <v>2718009841.3000002</v>
      </c>
      <c r="E167" s="53">
        <f>E11+E52+E50+E48+E49</f>
        <v>43</v>
      </c>
      <c r="F167" s="53">
        <f>F11+F52+F50+F49</f>
        <v>550165252.04000008</v>
      </c>
      <c r="G167" s="54">
        <f t="shared" si="10"/>
        <v>20.241473878433823</v>
      </c>
    </row>
    <row r="170" spans="1:7" x14ac:dyDescent="0.2">
      <c r="D170" s="7"/>
    </row>
    <row r="171" spans="1:7" x14ac:dyDescent="0.2">
      <c r="F171" s="9"/>
    </row>
    <row r="3511" spans="1:9" s="8" customFormat="1" x14ac:dyDescent="0.2">
      <c r="A3511" s="11"/>
      <c r="C3511" s="8" t="s">
        <v>254</v>
      </c>
      <c r="H3511" s="12"/>
      <c r="I3511" s="12"/>
    </row>
  </sheetData>
  <mergeCells count="6">
    <mergeCell ref="A6:G6"/>
    <mergeCell ref="A8:A9"/>
    <mergeCell ref="B8:B9"/>
    <mergeCell ref="C8:D8"/>
    <mergeCell ref="F8:F9"/>
    <mergeCell ref="G8:G9"/>
  </mergeCells>
  <pageMargins left="0.51181102362204722" right="0.15748031496062992" top="0.19685039370078741" bottom="0.25" header="0.19685039370078741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2025 по реш.Сессии</vt:lpstr>
      <vt:lpstr>'доходы 2025 по реш.Сессии'!Заголовки_для_печати</vt:lpstr>
      <vt:lpstr>'доходы 2025 по реш.Сессии'!Область_печати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2025-05-13T08:42:11Z</dcterms:created>
  <dcterms:modified xsi:type="dcterms:W3CDTF">2025-05-16T07:34:47Z</dcterms:modified>
</cp:coreProperties>
</file>