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esktop\Постановление 2024 год\"/>
    </mc:Choice>
  </mc:AlternateContent>
  <xr:revisionPtr revIDLastSave="0" documentId="13_ncr:1_{747823CC-0D43-469E-8E62-1B966A1971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асходы 2024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'расходы 2024'!$A$1:$K$74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3" i="1" l="1"/>
  <c r="K72" i="1"/>
  <c r="K71" i="1"/>
  <c r="J70" i="1"/>
  <c r="K70" i="1" s="1"/>
  <c r="I70" i="1"/>
  <c r="H70" i="1"/>
  <c r="G70" i="1"/>
  <c r="K69" i="1"/>
  <c r="J68" i="1"/>
  <c r="I68" i="1"/>
  <c r="H68" i="1"/>
  <c r="G68" i="1"/>
  <c r="K67" i="1"/>
  <c r="K66" i="1"/>
  <c r="K65" i="1"/>
  <c r="J64" i="1"/>
  <c r="I64" i="1"/>
  <c r="H64" i="1"/>
  <c r="G64" i="1"/>
  <c r="K63" i="1"/>
  <c r="K62" i="1"/>
  <c r="K61" i="1"/>
  <c r="K60" i="1"/>
  <c r="J59" i="1"/>
  <c r="K59" i="1" s="1"/>
  <c r="I59" i="1"/>
  <c r="H59" i="1"/>
  <c r="G59" i="1"/>
  <c r="K58" i="1"/>
  <c r="K57" i="1"/>
  <c r="K56" i="1"/>
  <c r="K55" i="1"/>
  <c r="K54" i="1"/>
  <c r="K53" i="1"/>
  <c r="J52" i="1"/>
  <c r="I52" i="1"/>
  <c r="H52" i="1"/>
  <c r="G52" i="1"/>
  <c r="K51" i="1"/>
  <c r="K50" i="1"/>
  <c r="J49" i="1"/>
  <c r="K49" i="1" s="1"/>
  <c r="I49" i="1"/>
  <c r="H49" i="1"/>
  <c r="G49" i="1"/>
  <c r="K48" i="1"/>
  <c r="K47" i="1"/>
  <c r="K46" i="1"/>
  <c r="K45" i="1"/>
  <c r="K44" i="1"/>
  <c r="J43" i="1"/>
  <c r="I43" i="1"/>
  <c r="H43" i="1"/>
  <c r="K43" i="1" s="1"/>
  <c r="G43" i="1"/>
  <c r="K42" i="1"/>
  <c r="J41" i="1"/>
  <c r="K41" i="1" s="1"/>
  <c r="I41" i="1"/>
  <c r="H41" i="1"/>
  <c r="G41" i="1"/>
  <c r="K39" i="1"/>
  <c r="K38" i="1"/>
  <c r="K37" i="1"/>
  <c r="J36" i="1"/>
  <c r="I36" i="1"/>
  <c r="H36" i="1"/>
  <c r="G36" i="1"/>
  <c r="K35" i="1"/>
  <c r="K34" i="1"/>
  <c r="K33" i="1"/>
  <c r="K32" i="1"/>
  <c r="K31" i="1"/>
  <c r="K30" i="1"/>
  <c r="J29" i="1"/>
  <c r="I29" i="1"/>
  <c r="H29" i="1"/>
  <c r="G29" i="1"/>
  <c r="K28" i="1"/>
  <c r="K27" i="1"/>
  <c r="K26" i="1"/>
  <c r="J25" i="1"/>
  <c r="I25" i="1"/>
  <c r="H25" i="1"/>
  <c r="G25" i="1"/>
  <c r="K24" i="1"/>
  <c r="J23" i="1"/>
  <c r="I23" i="1"/>
  <c r="H23" i="1"/>
  <c r="G23" i="1"/>
  <c r="K22" i="1"/>
  <c r="K19" i="1"/>
  <c r="K18" i="1"/>
  <c r="K17" i="1"/>
  <c r="K16" i="1"/>
  <c r="K15" i="1"/>
  <c r="K14" i="1"/>
  <c r="J13" i="1"/>
  <c r="K13" i="1" s="1"/>
  <c r="I13" i="1"/>
  <c r="H13" i="1"/>
  <c r="G13" i="1"/>
  <c r="K52" i="1" l="1"/>
  <c r="K68" i="1"/>
  <c r="K25" i="1"/>
  <c r="G74" i="1"/>
  <c r="K36" i="1"/>
  <c r="K64" i="1"/>
  <c r="H74" i="1"/>
  <c r="I74" i="1"/>
  <c r="K23" i="1"/>
  <c r="K29" i="1"/>
  <c r="J74" i="1"/>
  <c r="K74" i="1" s="1"/>
</calcChain>
</file>

<file path=xl/sharedStrings.xml><?xml version="1.0" encoding="utf-8"?>
<sst xmlns="http://schemas.openxmlformats.org/spreadsheetml/2006/main" count="302" uniqueCount="101">
  <si>
    <t>Наименование</t>
  </si>
  <si>
    <t>Гла-ва</t>
  </si>
  <si>
    <t>Раз-дел</t>
  </si>
  <si>
    <t>Под-раз-дел</t>
  </si>
  <si>
    <t>Целевая статья</t>
  </si>
  <si>
    <t>Вид рас-ходов</t>
  </si>
  <si>
    <t>План на 01.07.2024г., руб.</t>
  </si>
  <si>
    <t>скрыть</t>
  </si>
  <si>
    <t>Исполнено на 01.07.2024г.,руб.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</si>
  <si>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</si>
  <si>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</si>
  <si>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</si>
  <si>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>ЛБО</t>
  </si>
  <si>
    <t xml:space="preserve">     года</t>
  </si>
  <si>
    <t>Общегосударственные вопросы</t>
  </si>
  <si>
    <t>01</t>
  </si>
  <si>
    <t>00</t>
  </si>
  <si>
    <t>000 00 00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</si>
  <si>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</si>
  <si>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</si>
  <si>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</si>
  <si>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</si>
  <si>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</si>
  <si>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</si>
  <si>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</si>
  <si>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</si>
  <si>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</si>
  <si>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</si>
  <si>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</si>
  <si>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</si>
  <si>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</si>
  <si>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</si>
  <si>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</si>
  <si>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12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</si>
  <si>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</si>
  <si>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</si>
  <si>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</si>
  <si>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</si>
  <si>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</si>
  <si>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внутренних дел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</si>
  <si>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</si>
  <si>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</si>
  <si>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пожарной безопасности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</si>
  <si>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</si>
  <si>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</si>
  <si>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</si>
  <si>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</si>
  <si>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</si>
  <si>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</si>
  <si>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</si>
  <si>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</si>
  <si>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</si>
  <si>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</si>
  <si>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</si>
  <si>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</si>
  <si>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</si>
  <si>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</si>
  <si>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</si>
  <si>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</si>
  <si>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</si>
  <si>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</si>
  <si>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</si>
  <si>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</si>
  <si>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Молодёжная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</si>
  <si>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</si>
  <si>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</si>
  <si>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>Культура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</si>
  <si>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</si>
  <si>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</si>
  <si>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</si>
  <si>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</si>
  <si>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</si>
  <si>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 xml:space="preserve">09 </t>
  </si>
  <si>
    <t>00 00 00</t>
  </si>
  <si>
    <t>Скорая медицинская помощь</t>
  </si>
  <si>
    <t>Физическая культура и спорт</t>
  </si>
  <si>
    <t>Другие вопросы в области здравоохранения</t>
  </si>
  <si>
    <t>Социальная политика</t>
  </si>
  <si>
    <t xml:space="preserve">10 </t>
  </si>
  <si>
    <t xml:space="preserve">00 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</si>
  <si>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</si>
  <si>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</si>
  <si>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</si>
  <si>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</si>
  <si>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 xml:space="preserve">Физическая культура 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</si>
  <si>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</si>
  <si>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</si>
  <si>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</si>
  <si>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</si>
  <si>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 бюджетам субъектов РФ муниципальных образований общего характера</t>
  </si>
  <si>
    <t>14</t>
  </si>
  <si>
    <t>Дотации на выравнивание бюджетной обеспеченности субъектов РФ и муниципальных образований</t>
  </si>
  <si>
    <t>Иные дотации</t>
  </si>
  <si>
    <t>Прочие межбюджетные трансферты общего характера</t>
  </si>
  <si>
    <t>ВСЕГО</t>
  </si>
  <si>
    <t>к  постановлению администрации</t>
  </si>
  <si>
    <t>Вельского муниципального района</t>
  </si>
  <si>
    <t>Архангельской области</t>
  </si>
  <si>
    <t>от 22.07. 2024  №  630</t>
  </si>
  <si>
    <t>Приложение № 3</t>
  </si>
  <si>
    <t xml:space="preserve">                 Отчет об исполнении бюджета Вельского муниципального района                                                                                                                     по расходам 1 полугодие 2024 года по разделам и подразделам функциональной классификации расходов бюджетов РФ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</si>
</sst>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"/>
    <numFmt numFmtId="166" formatCode="#,##0.0"/>
  </numFmts>
  <fonts count="11" x14ac:knownFonts="1">
    <font>
      <sz val="8"/>
      <name val="Arial Cyr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sz val="9"/>
      <color indexed="10"/>
      <name val="Arial"/>
      <family val="2"/>
      <charset val="204"/>
    </font>
    <font>
      <b/>
      <sz val="9"/>
      <color indexed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Alignment="1"/>
    <xf numFmtId="0" fontId="5" fillId="2" borderId="0" xfId="0" applyFont="1" applyFill="1" applyAlignment="1">
      <alignment horizontal="left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/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/>
    <xf numFmtId="164" fontId="6" fillId="2" borderId="1" xfId="0" applyNumberFormat="1" applyFont="1" applyFill="1" applyBorder="1"/>
    <xf numFmtId="0" fontId="7" fillId="2" borderId="0" xfId="0" applyFont="1" applyFill="1"/>
    <xf numFmtId="49" fontId="5" fillId="2" borderId="1" xfId="0" applyNumberFormat="1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/>
    <xf numFmtId="164" fontId="5" fillId="2" borderId="1" xfId="0" applyNumberFormat="1" applyFont="1" applyFill="1" applyBorder="1"/>
    <xf numFmtId="0" fontId="8" fillId="2" borderId="0" xfId="0" applyFont="1" applyFill="1"/>
    <xf numFmtId="164" fontId="8" fillId="2" borderId="0" xfId="0" applyNumberFormat="1" applyFont="1" applyFill="1"/>
    <xf numFmtId="164" fontId="3" fillId="2" borderId="0" xfId="0" applyNumberFormat="1" applyFont="1" applyFill="1"/>
    <xf numFmtId="49" fontId="5" fillId="2" borderId="1" xfId="0" applyNumberFormat="1" applyFont="1" applyFill="1" applyBorder="1"/>
    <xf numFmtId="0" fontId="9" fillId="2" borderId="0" xfId="0" applyFont="1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/>
    <xf numFmtId="0" fontId="8" fillId="2" borderId="0" xfId="0" applyFont="1" applyFill="1" applyAlignment="1">
      <alignment horizontal="center"/>
    </xf>
    <xf numFmtId="165" fontId="3" fillId="2" borderId="4" xfId="0" applyNumberFormat="1" applyFont="1" applyFill="1" applyBorder="1" applyAlignment="1">
      <alignment horizontal="center"/>
    </xf>
    <xf numFmtId="0" fontId="10" fillId="2" borderId="0" xfId="0" applyFont="1" applyFill="1"/>
    <xf numFmtId="166" fontId="3" fillId="2" borderId="0" xfId="0" applyNumberFormat="1" applyFont="1" applyFill="1"/>
    <xf numFmtId="165" fontId="3" fillId="2" borderId="0" xfId="0" applyNumberFormat="1" applyFont="1" applyFill="1"/>
    <xf numFmtId="0" fontId="1" fillId="3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/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7"/>
  <sheetViews>
    <sheetView tabSelected="1" view="pageBreakPreview" zoomScale="60" zoomScaleNormal="100" workbookViewId="0">
      <pane xSplit="6" ySplit="12" topLeftCell="G13" activePane="bottomRight" state="frozen"/>
      <selection pane="topRight" activeCell="G1" sqref="G1"/>
      <selection pane="bottomLeft" activeCell="A6" sqref="A6"/>
      <selection pane="bottomRight" activeCell="A12" sqref="A12"/>
    </sheetView>
  </sheetViews>
  <sheetFormatPr defaultColWidth="9.33203125" defaultRowHeight="12" x14ac:dyDescent="0.2"/>
  <cols>
    <col min="1" max="1" width="68.83203125" style="1" customWidth="1"/>
    <col min="2" max="2" width="3.33203125" style="2" hidden="1" customWidth="1"/>
    <col min="3" max="3" width="6.6640625" style="3" customWidth="1"/>
    <col min="4" max="4" width="7.5" style="1" customWidth="1"/>
    <col min="5" max="5" width="10.5" style="1" hidden="1" customWidth="1"/>
    <col min="6" max="6" width="7" style="1" hidden="1" customWidth="1"/>
    <col min="7" max="7" width="19.5" style="1" customWidth="1"/>
    <col min="8" max="8" width="18.6640625" style="1" customWidth="1"/>
    <col min="9" max="9" width="10.6640625" style="1" hidden="1" customWidth="1"/>
    <col min="10" max="10" width="19.33203125" style="1" customWidth="1"/>
    <col min="11" max="11" width="9.83203125" style="1" customWidth="1"/>
    <col min="12" max="12" width="13.6640625" style="1" customWidth="1"/>
    <col min="13" max="13" width="9.6640625" style="1" bestFit="1" customWidth="1"/>
    <col min="14" max="16384" width="9.33203125" style="1"/>
  </cols>
  <sheetData>
    <row r="1" spans="1:12" ht="12.75" x14ac:dyDescent="0.2">
      <c r="G1" s="4" t="s">
        <v>99</v>
      </c>
      <c r="H1" s="4"/>
    </row>
    <row r="2" spans="1:12" ht="12.75" x14ac:dyDescent="0.2">
      <c r="G2" s="4" t="s">
        <v>95</v>
      </c>
      <c r="H2" s="4"/>
    </row>
    <row r="3" spans="1:12" ht="12.75" x14ac:dyDescent="0.2">
      <c r="G3" s="4" t="s">
        <v>96</v>
      </c>
      <c r="H3" s="4"/>
    </row>
    <row r="4" spans="1:12" ht="12.75" x14ac:dyDescent="0.2">
      <c r="G4" s="4" t="s">
        <v>97</v>
      </c>
      <c r="H4" s="4"/>
    </row>
    <row r="5" spans="1:12" ht="12.75" x14ac:dyDescent="0.2">
      <c r="G5" s="4" t="s">
        <v>98</v>
      </c>
      <c r="H5" s="4"/>
    </row>
    <row r="6" spans="1:12" hidden="1" x14ac:dyDescent="0.2"/>
    <row r="7" spans="1:12" ht="34.15" customHeight="1" x14ac:dyDescent="0.25">
      <c r="A7" s="38" t="s">
        <v>100</v>
      </c>
      <c r="B7" s="38"/>
      <c r="C7" s="38"/>
      <c r="D7" s="38"/>
      <c r="E7" s="39"/>
      <c r="F7" s="39"/>
      <c r="G7" s="39"/>
      <c r="H7" s="40"/>
      <c r="I7" s="40"/>
      <c r="J7" s="40"/>
      <c r="K7" s="40"/>
    </row>
    <row r="8" spans="1:12" ht="7.15" customHeight="1" x14ac:dyDescent="0.2">
      <c r="A8" s="5"/>
      <c r="B8" s="6"/>
      <c r="C8" s="7"/>
      <c r="D8" s="5"/>
      <c r="E8" s="5"/>
      <c r="F8" s="5"/>
      <c r="G8" s="8"/>
      <c r="H8" s="5"/>
      <c r="I8" s="5"/>
      <c r="J8" s="5"/>
      <c r="K8" s="5"/>
    </row>
    <row r="9" spans="1:12" ht="7.15" customHeight="1" x14ac:dyDescent="0.2">
      <c r="A9" s="5"/>
      <c r="B9" s="6"/>
      <c r="C9" s="7"/>
      <c r="D9" s="5"/>
      <c r="E9" s="5"/>
      <c r="F9" s="5"/>
      <c r="G9" s="8"/>
      <c r="H9" s="5"/>
      <c r="I9" s="5"/>
      <c r="J9" s="5"/>
      <c r="K9" s="5"/>
    </row>
    <row r="10" spans="1:12" ht="27.75" customHeight="1" x14ac:dyDescent="0.2">
      <c r="A10" s="41" t="s">
        <v>0</v>
      </c>
      <c r="B10" s="41" t="s">
        <v>1</v>
      </c>
      <c r="C10" s="41" t="s">
        <v>2</v>
      </c>
      <c r="D10" s="41" t="s">
        <v>3</v>
      </c>
      <c r="E10" s="42" t="s">
        <v>4</v>
      </c>
      <c r="F10" s="42" t="s">
        <v>5</v>
      </c>
      <c r="G10" s="43" t="s">
        <v>6</v>
      </c>
      <c r="H10" s="44"/>
      <c r="I10" s="9" t="s">
        <v>7</v>
      </c>
      <c r="J10" s="45" t="s">
        <v>8</v>
      </c>
      <c r="K10" s="45" t="s">
        <v>9</v>
      </c>
    </row>
    <row r="11" spans="1:12" ht="32.450000000000003" customHeight="1" x14ac:dyDescent="0.2">
      <c r="A11" s="41"/>
      <c r="B11" s="41"/>
      <c r="C11" s="41"/>
      <c r="D11" s="41"/>
      <c r="E11" s="42"/>
      <c r="F11" s="42"/>
      <c r="G11" s="10" t="s">
        <v>10</v>
      </c>
      <c r="H11" s="10" t="s">
        <v>11</v>
      </c>
      <c r="I11" s="10" t="s">
        <v>12</v>
      </c>
      <c r="J11" s="45"/>
      <c r="K11" s="45" t="s">
        <v>13</v>
      </c>
    </row>
    <row r="12" spans="1:12" ht="12.75" x14ac:dyDescent="0.2">
      <c r="A12" s="11">
        <v>1</v>
      </c>
      <c r="B12" s="11"/>
      <c r="C12" s="12">
        <v>2</v>
      </c>
      <c r="D12" s="12">
        <v>3</v>
      </c>
      <c r="E12" s="12"/>
      <c r="F12" s="12"/>
      <c r="G12" s="13">
        <v>4</v>
      </c>
      <c r="H12" s="13">
        <v>5</v>
      </c>
      <c r="I12" s="13"/>
      <c r="J12" s="13">
        <v>6</v>
      </c>
      <c r="K12" s="13">
        <v>7</v>
      </c>
    </row>
    <row r="13" spans="1:12" s="19" customFormat="1" ht="15.75" customHeight="1" x14ac:dyDescent="0.2">
      <c r="A13" s="14" t="s">
        <v>14</v>
      </c>
      <c r="B13" s="15"/>
      <c r="C13" s="16" t="s">
        <v>15</v>
      </c>
      <c r="D13" s="16" t="s">
        <v>16</v>
      </c>
      <c r="E13" s="16" t="s">
        <v>17</v>
      </c>
      <c r="F13" s="16" t="s">
        <v>18</v>
      </c>
      <c r="G13" s="17">
        <f>G14+G15+G16+G18+G19+G20+G21+G22+G17</f>
        <v>184158298.63000003</v>
      </c>
      <c r="H13" s="17">
        <f>H14+H15+H16+H18+H19+H20+H21+H22+H17</f>
        <v>203999877.76000002</v>
      </c>
      <c r="I13" s="17">
        <f>I14+I15+I16+I18+I19+I20+I21+I22+I17</f>
        <v>0</v>
      </c>
      <c r="J13" s="17">
        <f>J14+J15+J16+J18+J19+J20+J21+J22+J17</f>
        <v>87131293.920000002</v>
      </c>
      <c r="K13" s="18">
        <f t="shared" ref="K13:K39" si="0">J13/H13*100</f>
        <v>42.711444181602623</v>
      </c>
    </row>
    <row r="14" spans="1:12" ht="26.25" customHeight="1" x14ac:dyDescent="0.2">
      <c r="A14" s="20" t="s">
        <v>19</v>
      </c>
      <c r="B14" s="21"/>
      <c r="C14" s="22" t="s">
        <v>15</v>
      </c>
      <c r="D14" s="22" t="s">
        <v>20</v>
      </c>
      <c r="E14" s="22" t="s">
        <v>17</v>
      </c>
      <c r="F14" s="22" t="s">
        <v>18</v>
      </c>
      <c r="G14" s="23">
        <v>3145200</v>
      </c>
      <c r="H14" s="23">
        <v>3145200</v>
      </c>
      <c r="I14" s="23"/>
      <c r="J14" s="23">
        <v>1406494.66</v>
      </c>
      <c r="K14" s="24">
        <f t="shared" si="0"/>
        <v>44.718767010047053</v>
      </c>
    </row>
    <row r="15" spans="1:12" ht="38.25" customHeight="1" x14ac:dyDescent="0.2">
      <c r="A15" s="20" t="s">
        <v>21</v>
      </c>
      <c r="B15" s="21"/>
      <c r="C15" s="22" t="s">
        <v>15</v>
      </c>
      <c r="D15" s="22" t="s">
        <v>22</v>
      </c>
      <c r="E15" s="22" t="s">
        <v>17</v>
      </c>
      <c r="F15" s="22" t="s">
        <v>18</v>
      </c>
      <c r="G15" s="23">
        <v>7618500</v>
      </c>
      <c r="H15" s="23">
        <v>7618500</v>
      </c>
      <c r="I15" s="23"/>
      <c r="J15" s="23">
        <v>3374322.34</v>
      </c>
      <c r="K15" s="24">
        <f t="shared" si="0"/>
        <v>44.291164139922557</v>
      </c>
    </row>
    <row r="16" spans="1:12" ht="39" customHeight="1" x14ac:dyDescent="0.2">
      <c r="A16" s="20" t="s">
        <v>23</v>
      </c>
      <c r="B16" s="21"/>
      <c r="C16" s="22" t="s">
        <v>15</v>
      </c>
      <c r="D16" s="22" t="s">
        <v>24</v>
      </c>
      <c r="E16" s="22" t="s">
        <v>17</v>
      </c>
      <c r="F16" s="22" t="s">
        <v>18</v>
      </c>
      <c r="G16" s="23">
        <v>48201268.93</v>
      </c>
      <c r="H16" s="23">
        <v>48544626.259999998</v>
      </c>
      <c r="I16" s="23"/>
      <c r="J16" s="23">
        <v>24479030.280000001</v>
      </c>
      <c r="K16" s="24">
        <f t="shared" si="0"/>
        <v>50.425829110091094</v>
      </c>
      <c r="L16" s="25"/>
    </row>
    <row r="17" spans="1:13" ht="13.5" customHeight="1" x14ac:dyDescent="0.2">
      <c r="A17" s="20" t="s">
        <v>25</v>
      </c>
      <c r="B17" s="21"/>
      <c r="C17" s="22" t="s">
        <v>15</v>
      </c>
      <c r="D17" s="22" t="s">
        <v>26</v>
      </c>
      <c r="E17" s="22"/>
      <c r="F17" s="22"/>
      <c r="G17" s="23">
        <v>15689.78</v>
      </c>
      <c r="H17" s="23">
        <v>15689.78</v>
      </c>
      <c r="I17" s="23"/>
      <c r="J17" s="23">
        <v>900</v>
      </c>
      <c r="K17" s="24">
        <f t="shared" si="0"/>
        <v>5.7362180986604017</v>
      </c>
    </row>
    <row r="18" spans="1:13" ht="39" customHeight="1" x14ac:dyDescent="0.2">
      <c r="A18" s="20" t="s">
        <v>27</v>
      </c>
      <c r="B18" s="21"/>
      <c r="C18" s="22" t="s">
        <v>15</v>
      </c>
      <c r="D18" s="22" t="s">
        <v>28</v>
      </c>
      <c r="E18" s="22" t="s">
        <v>17</v>
      </c>
      <c r="F18" s="22" t="s">
        <v>18</v>
      </c>
      <c r="G18" s="23">
        <v>27817905</v>
      </c>
      <c r="H18" s="23">
        <v>28275591.170000002</v>
      </c>
      <c r="I18" s="23"/>
      <c r="J18" s="23">
        <v>13135159.949999999</v>
      </c>
      <c r="K18" s="24">
        <f t="shared" si="0"/>
        <v>46.454059513833315</v>
      </c>
    </row>
    <row r="19" spans="1:13" ht="14.45" customHeight="1" x14ac:dyDescent="0.2">
      <c r="A19" s="20" t="s">
        <v>29</v>
      </c>
      <c r="B19" s="21"/>
      <c r="C19" s="22" t="s">
        <v>15</v>
      </c>
      <c r="D19" s="22" t="s">
        <v>30</v>
      </c>
      <c r="E19" s="22" t="s">
        <v>17</v>
      </c>
      <c r="F19" s="22" t="s">
        <v>18</v>
      </c>
      <c r="G19" s="23">
        <v>495500</v>
      </c>
      <c r="H19" s="23">
        <v>717818</v>
      </c>
      <c r="I19" s="23"/>
      <c r="J19" s="23">
        <v>717818</v>
      </c>
      <c r="K19" s="24">
        <f t="shared" si="0"/>
        <v>100</v>
      </c>
    </row>
    <row r="20" spans="1:13" ht="15" customHeight="1" x14ac:dyDescent="0.2">
      <c r="A20" s="20" t="s">
        <v>31</v>
      </c>
      <c r="B20" s="21"/>
      <c r="C20" s="22" t="s">
        <v>15</v>
      </c>
      <c r="D20" s="22" t="s">
        <v>32</v>
      </c>
      <c r="E20" s="22" t="s">
        <v>17</v>
      </c>
      <c r="F20" s="22" t="s">
        <v>18</v>
      </c>
      <c r="G20" s="23">
        <v>2650000</v>
      </c>
      <c r="H20" s="23">
        <v>1204397</v>
      </c>
      <c r="I20" s="23"/>
      <c r="J20" s="23">
        <v>0</v>
      </c>
      <c r="K20" s="24">
        <v>0</v>
      </c>
      <c r="L20" s="25"/>
    </row>
    <row r="21" spans="1:13" ht="16.5" hidden="1" customHeight="1" x14ac:dyDescent="0.2">
      <c r="A21" s="20" t="s">
        <v>31</v>
      </c>
      <c r="B21" s="21"/>
      <c r="C21" s="22" t="s">
        <v>15</v>
      </c>
      <c r="D21" s="22" t="s">
        <v>33</v>
      </c>
      <c r="E21" s="22" t="s">
        <v>17</v>
      </c>
      <c r="F21" s="22" t="s">
        <v>18</v>
      </c>
      <c r="G21" s="23"/>
      <c r="H21" s="23"/>
      <c r="I21" s="23"/>
      <c r="J21" s="23"/>
      <c r="K21" s="24">
        <v>0</v>
      </c>
    </row>
    <row r="22" spans="1:13" ht="16.5" customHeight="1" x14ac:dyDescent="0.2">
      <c r="A22" s="20" t="s">
        <v>34</v>
      </c>
      <c r="B22" s="21"/>
      <c r="C22" s="22" t="s">
        <v>15</v>
      </c>
      <c r="D22" s="22" t="s">
        <v>35</v>
      </c>
      <c r="E22" s="22" t="s">
        <v>17</v>
      </c>
      <c r="F22" s="22" t="s">
        <v>18</v>
      </c>
      <c r="G22" s="23">
        <v>94214234.920000002</v>
      </c>
      <c r="H22" s="23">
        <v>114478055.55</v>
      </c>
      <c r="I22" s="23"/>
      <c r="J22" s="23">
        <v>44017568.689999998</v>
      </c>
      <c r="K22" s="24">
        <f t="shared" si="0"/>
        <v>38.450660677735456</v>
      </c>
    </row>
    <row r="23" spans="1:13" ht="16.5" customHeight="1" x14ac:dyDescent="0.2">
      <c r="A23" s="14" t="s">
        <v>36</v>
      </c>
      <c r="B23" s="15"/>
      <c r="C23" s="16" t="s">
        <v>20</v>
      </c>
      <c r="D23" s="16" t="s">
        <v>16</v>
      </c>
      <c r="E23" s="16"/>
      <c r="F23" s="16"/>
      <c r="G23" s="17">
        <f>G24</f>
        <v>5523301.6299999999</v>
      </c>
      <c r="H23" s="17">
        <f>H24</f>
        <v>5523301.6299999999</v>
      </c>
      <c r="I23" s="17">
        <f>I24</f>
        <v>0</v>
      </c>
      <c r="J23" s="17">
        <f>J24</f>
        <v>2761650.78</v>
      </c>
      <c r="K23" s="18">
        <f t="shared" si="0"/>
        <v>49.999999366321042</v>
      </c>
    </row>
    <row r="24" spans="1:13" ht="16.5" customHeight="1" x14ac:dyDescent="0.2">
      <c r="A24" s="20" t="s">
        <v>37</v>
      </c>
      <c r="B24" s="21"/>
      <c r="C24" s="22" t="s">
        <v>20</v>
      </c>
      <c r="D24" s="22" t="s">
        <v>22</v>
      </c>
      <c r="E24" s="22"/>
      <c r="F24" s="22"/>
      <c r="G24" s="23">
        <v>5523301.6299999999</v>
      </c>
      <c r="H24" s="23">
        <v>5523301.6299999999</v>
      </c>
      <c r="I24" s="23"/>
      <c r="J24" s="23">
        <v>2761650.78</v>
      </c>
      <c r="K24" s="24">
        <f t="shared" si="0"/>
        <v>49.999999366321042</v>
      </c>
    </row>
    <row r="25" spans="1:13" ht="12.75" x14ac:dyDescent="0.2">
      <c r="A25" s="14" t="s">
        <v>38</v>
      </c>
      <c r="B25" s="15"/>
      <c r="C25" s="16" t="s">
        <v>22</v>
      </c>
      <c r="D25" s="16" t="s">
        <v>16</v>
      </c>
      <c r="E25" s="16" t="s">
        <v>17</v>
      </c>
      <c r="F25" s="16" t="s">
        <v>18</v>
      </c>
      <c r="G25" s="17">
        <f>G26+G27+G28</f>
        <v>2097592</v>
      </c>
      <c r="H25" s="17">
        <f>H26+H27+H28</f>
        <v>2197592</v>
      </c>
      <c r="I25" s="17">
        <f>I26+I27</f>
        <v>0</v>
      </c>
      <c r="J25" s="17">
        <f>J26+J27+J28</f>
        <v>1515164.19</v>
      </c>
      <c r="K25" s="18">
        <f t="shared" si="0"/>
        <v>68.946564694447375</v>
      </c>
    </row>
    <row r="26" spans="1:13" ht="16.5" hidden="1" customHeight="1" x14ac:dyDescent="0.2">
      <c r="A26" s="20" t="s">
        <v>39</v>
      </c>
      <c r="B26" s="21"/>
      <c r="C26" s="22" t="s">
        <v>22</v>
      </c>
      <c r="D26" s="22" t="s">
        <v>20</v>
      </c>
      <c r="E26" s="22" t="s">
        <v>17</v>
      </c>
      <c r="F26" s="22" t="s">
        <v>18</v>
      </c>
      <c r="G26" s="23"/>
      <c r="H26" s="23"/>
      <c r="I26" s="23"/>
      <c r="J26" s="23"/>
      <c r="K26" s="24" t="e">
        <f t="shared" si="0"/>
        <v>#DIV/0!</v>
      </c>
    </row>
    <row r="27" spans="1:13" ht="25.5" x14ac:dyDescent="0.2">
      <c r="A27" s="20" t="s">
        <v>40</v>
      </c>
      <c r="B27" s="21"/>
      <c r="C27" s="22" t="s">
        <v>22</v>
      </c>
      <c r="D27" s="22" t="s">
        <v>41</v>
      </c>
      <c r="E27" s="22" t="s">
        <v>17</v>
      </c>
      <c r="F27" s="22" t="s">
        <v>18</v>
      </c>
      <c r="G27" s="23">
        <v>2097592</v>
      </c>
      <c r="H27" s="23">
        <v>2197592</v>
      </c>
      <c r="I27" s="23"/>
      <c r="J27" s="23">
        <v>1515164.19</v>
      </c>
      <c r="K27" s="24">
        <f t="shared" si="0"/>
        <v>68.946564694447375</v>
      </c>
      <c r="L27" s="25"/>
    </row>
    <row r="28" spans="1:13" ht="17.25" hidden="1" customHeight="1" x14ac:dyDescent="0.2">
      <c r="A28" s="20" t="s">
        <v>42</v>
      </c>
      <c r="B28" s="21"/>
      <c r="C28" s="22" t="s">
        <v>22</v>
      </c>
      <c r="D28" s="22" t="s">
        <v>41</v>
      </c>
      <c r="E28" s="22"/>
      <c r="F28" s="22"/>
      <c r="G28" s="23"/>
      <c r="H28" s="23"/>
      <c r="I28" s="23"/>
      <c r="J28" s="23"/>
      <c r="K28" s="24" t="e">
        <f t="shared" si="0"/>
        <v>#DIV/0!</v>
      </c>
    </row>
    <row r="29" spans="1:13" ht="15.75" customHeight="1" x14ac:dyDescent="0.2">
      <c r="A29" s="14" t="s">
        <v>43</v>
      </c>
      <c r="B29" s="15"/>
      <c r="C29" s="16" t="s">
        <v>24</v>
      </c>
      <c r="D29" s="16" t="s">
        <v>16</v>
      </c>
      <c r="E29" s="16" t="s">
        <v>17</v>
      </c>
      <c r="F29" s="16" t="s">
        <v>18</v>
      </c>
      <c r="G29" s="17">
        <f>G31+G32+G34+G35+G33</f>
        <v>161590877.59999999</v>
      </c>
      <c r="H29" s="17">
        <f>H31+H32+H34+H35+H30+H33</f>
        <v>174030427.05000001</v>
      </c>
      <c r="I29" s="17">
        <f>I31+I32+I34+I35</f>
        <v>0</v>
      </c>
      <c r="J29" s="17">
        <f>J31+J32+J34+J35+J30+J33</f>
        <v>76739743.919999987</v>
      </c>
      <c r="K29" s="18">
        <f t="shared" si="0"/>
        <v>44.095590191221099</v>
      </c>
      <c r="L29" s="25"/>
      <c r="M29" s="26"/>
    </row>
    <row r="30" spans="1:13" ht="12.75" hidden="1" x14ac:dyDescent="0.2">
      <c r="A30" s="20" t="s">
        <v>44</v>
      </c>
      <c r="B30" s="15"/>
      <c r="C30" s="22" t="s">
        <v>24</v>
      </c>
      <c r="D30" s="22" t="s">
        <v>15</v>
      </c>
      <c r="E30" s="16"/>
      <c r="F30" s="16"/>
      <c r="G30" s="23">
        <v>0</v>
      </c>
      <c r="H30" s="23">
        <v>0</v>
      </c>
      <c r="I30" s="23"/>
      <c r="J30" s="23">
        <v>0</v>
      </c>
      <c r="K30" s="24" t="e">
        <f t="shared" si="0"/>
        <v>#DIV/0!</v>
      </c>
      <c r="L30" s="25"/>
      <c r="M30" s="26"/>
    </row>
    <row r="31" spans="1:13" ht="14.25" hidden="1" customHeight="1" x14ac:dyDescent="0.2">
      <c r="A31" s="20" t="s">
        <v>45</v>
      </c>
      <c r="B31" s="21"/>
      <c r="C31" s="22" t="s">
        <v>24</v>
      </c>
      <c r="D31" s="22" t="s">
        <v>20</v>
      </c>
      <c r="E31" s="22" t="s">
        <v>17</v>
      </c>
      <c r="F31" s="22" t="s">
        <v>18</v>
      </c>
      <c r="G31" s="23">
        <v>0</v>
      </c>
      <c r="H31" s="23"/>
      <c r="I31" s="23"/>
      <c r="J31" s="23"/>
      <c r="K31" s="24" t="e">
        <f t="shared" si="0"/>
        <v>#DIV/0!</v>
      </c>
      <c r="L31" s="25"/>
    </row>
    <row r="32" spans="1:13" ht="14.25" customHeight="1" x14ac:dyDescent="0.2">
      <c r="A32" s="20" t="s">
        <v>46</v>
      </c>
      <c r="B32" s="21"/>
      <c r="C32" s="22" t="s">
        <v>24</v>
      </c>
      <c r="D32" s="22" t="s">
        <v>26</v>
      </c>
      <c r="E32" s="22" t="s">
        <v>17</v>
      </c>
      <c r="F32" s="22" t="s">
        <v>18</v>
      </c>
      <c r="G32" s="23">
        <v>9537580</v>
      </c>
      <c r="H32" s="23">
        <v>9675591.5</v>
      </c>
      <c r="I32" s="23"/>
      <c r="J32" s="23">
        <v>3731408.3</v>
      </c>
      <c r="K32" s="24">
        <f t="shared" si="0"/>
        <v>38.565169891680526</v>
      </c>
      <c r="L32" s="25"/>
    </row>
    <row r="33" spans="1:13" ht="14.25" customHeight="1" x14ac:dyDescent="0.2">
      <c r="A33" s="20" t="s">
        <v>47</v>
      </c>
      <c r="B33" s="21"/>
      <c r="C33" s="22" t="s">
        <v>24</v>
      </c>
      <c r="D33" s="22" t="s">
        <v>48</v>
      </c>
      <c r="E33" s="22"/>
      <c r="F33" s="22"/>
      <c r="G33" s="23">
        <v>70687000</v>
      </c>
      <c r="H33" s="23">
        <v>75853958.409999996</v>
      </c>
      <c r="I33" s="23"/>
      <c r="J33" s="23">
        <v>34933178.719999999</v>
      </c>
      <c r="K33" s="24">
        <f t="shared" si="0"/>
        <v>46.053204674147473</v>
      </c>
      <c r="L33" s="25"/>
    </row>
    <row r="34" spans="1:13" ht="15" customHeight="1" x14ac:dyDescent="0.2">
      <c r="A34" s="20" t="s">
        <v>49</v>
      </c>
      <c r="B34" s="21"/>
      <c r="C34" s="22" t="s">
        <v>24</v>
      </c>
      <c r="D34" s="22" t="s">
        <v>50</v>
      </c>
      <c r="E34" s="22" t="s">
        <v>17</v>
      </c>
      <c r="F34" s="22" t="s">
        <v>18</v>
      </c>
      <c r="G34" s="23">
        <v>71402129</v>
      </c>
      <c r="H34" s="23">
        <v>78350796.140000001</v>
      </c>
      <c r="I34" s="23"/>
      <c r="J34" s="23">
        <v>33211283.039999999</v>
      </c>
      <c r="K34" s="24">
        <f t="shared" si="0"/>
        <v>42.38793308578115</v>
      </c>
      <c r="L34" s="25"/>
    </row>
    <row r="35" spans="1:13" ht="14.25" customHeight="1" x14ac:dyDescent="0.2">
      <c r="A35" s="20" t="s">
        <v>51</v>
      </c>
      <c r="B35" s="21"/>
      <c r="C35" s="22" t="s">
        <v>24</v>
      </c>
      <c r="D35" s="22" t="s">
        <v>33</v>
      </c>
      <c r="E35" s="22" t="s">
        <v>17</v>
      </c>
      <c r="F35" s="22" t="s">
        <v>18</v>
      </c>
      <c r="G35" s="23">
        <v>9964168.5999999996</v>
      </c>
      <c r="H35" s="23">
        <v>10150081</v>
      </c>
      <c r="I35" s="23"/>
      <c r="J35" s="23">
        <v>4863873.8600000003</v>
      </c>
      <c r="K35" s="24">
        <f t="shared" si="0"/>
        <v>47.91955709516013</v>
      </c>
      <c r="L35" s="25"/>
    </row>
    <row r="36" spans="1:13" ht="15.75" customHeight="1" x14ac:dyDescent="0.2">
      <c r="A36" s="14" t="s">
        <v>52</v>
      </c>
      <c r="B36" s="15"/>
      <c r="C36" s="16" t="s">
        <v>26</v>
      </c>
      <c r="D36" s="16" t="s">
        <v>16</v>
      </c>
      <c r="E36" s="16" t="s">
        <v>17</v>
      </c>
      <c r="F36" s="16" t="s">
        <v>18</v>
      </c>
      <c r="G36" s="17">
        <f>G37+G38+G39+G40</f>
        <v>16367624.120000001</v>
      </c>
      <c r="H36" s="17">
        <f>H37+H38+H39+H40</f>
        <v>35442771.370000005</v>
      </c>
      <c r="I36" s="17">
        <f>I37+I38+I39+I40</f>
        <v>0</v>
      </c>
      <c r="J36" s="17">
        <f>J37+J38+J39+J40</f>
        <v>13370120.41</v>
      </c>
      <c r="K36" s="18">
        <f t="shared" si="0"/>
        <v>37.723123483839458</v>
      </c>
      <c r="L36" s="25"/>
      <c r="M36" s="26"/>
    </row>
    <row r="37" spans="1:13" ht="15.75" customHeight="1" x14ac:dyDescent="0.2">
      <c r="A37" s="20" t="s">
        <v>53</v>
      </c>
      <c r="B37" s="21"/>
      <c r="C37" s="22" t="s">
        <v>26</v>
      </c>
      <c r="D37" s="22" t="s">
        <v>15</v>
      </c>
      <c r="E37" s="22" t="s">
        <v>17</v>
      </c>
      <c r="F37" s="22" t="s">
        <v>18</v>
      </c>
      <c r="G37" s="23">
        <v>12561315.130000001</v>
      </c>
      <c r="H37" s="23">
        <v>19100880.940000001</v>
      </c>
      <c r="I37" s="23"/>
      <c r="J37" s="23">
        <v>8966222.8000000007</v>
      </c>
      <c r="K37" s="24">
        <f t="shared" si="0"/>
        <v>46.941409813321414</v>
      </c>
      <c r="L37" s="25"/>
      <c r="M37" s="27"/>
    </row>
    <row r="38" spans="1:13" ht="15" customHeight="1" x14ac:dyDescent="0.2">
      <c r="A38" s="20" t="s">
        <v>54</v>
      </c>
      <c r="B38" s="21"/>
      <c r="C38" s="22" t="s">
        <v>26</v>
      </c>
      <c r="D38" s="22" t="s">
        <v>20</v>
      </c>
      <c r="E38" s="22" t="s">
        <v>17</v>
      </c>
      <c r="F38" s="22" t="s">
        <v>18</v>
      </c>
      <c r="G38" s="23">
        <v>1516308.99</v>
      </c>
      <c r="H38" s="23">
        <v>13931920.43</v>
      </c>
      <c r="I38" s="23"/>
      <c r="J38" s="23">
        <v>3203038.17</v>
      </c>
      <c r="K38" s="24">
        <f t="shared" si="0"/>
        <v>22.990643580642388</v>
      </c>
      <c r="L38" s="25"/>
    </row>
    <row r="39" spans="1:13" ht="15" customHeight="1" x14ac:dyDescent="0.2">
      <c r="A39" s="28" t="s">
        <v>55</v>
      </c>
      <c r="B39" s="22"/>
      <c r="C39" s="22" t="s">
        <v>26</v>
      </c>
      <c r="D39" s="22" t="s">
        <v>22</v>
      </c>
      <c r="E39" s="22" t="s">
        <v>17</v>
      </c>
      <c r="F39" s="22" t="s">
        <v>18</v>
      </c>
      <c r="G39" s="23">
        <v>2290000</v>
      </c>
      <c r="H39" s="23">
        <v>2409970</v>
      </c>
      <c r="I39" s="23"/>
      <c r="J39" s="23">
        <v>1200859.44</v>
      </c>
      <c r="K39" s="24">
        <f t="shared" si="0"/>
        <v>49.828812806798425</v>
      </c>
      <c r="L39" s="25"/>
    </row>
    <row r="40" spans="1:13" ht="12.75" hidden="1" x14ac:dyDescent="0.2">
      <c r="A40" s="20" t="s">
        <v>56</v>
      </c>
      <c r="B40" s="22"/>
      <c r="C40" s="22" t="s">
        <v>26</v>
      </c>
      <c r="D40" s="22" t="s">
        <v>26</v>
      </c>
      <c r="E40" s="22" t="s">
        <v>17</v>
      </c>
      <c r="F40" s="22" t="s">
        <v>18</v>
      </c>
      <c r="G40" s="23">
        <v>0</v>
      </c>
      <c r="H40" s="23">
        <v>0</v>
      </c>
      <c r="I40" s="23"/>
      <c r="J40" s="23">
        <v>0</v>
      </c>
      <c r="K40" s="24">
        <v>0</v>
      </c>
      <c r="L40" s="25"/>
    </row>
    <row r="41" spans="1:13" ht="16.5" customHeight="1" x14ac:dyDescent="0.2">
      <c r="A41" s="14" t="s">
        <v>57</v>
      </c>
      <c r="B41" s="16"/>
      <c r="C41" s="16" t="s">
        <v>28</v>
      </c>
      <c r="D41" s="16" t="s">
        <v>16</v>
      </c>
      <c r="E41" s="16" t="s">
        <v>17</v>
      </c>
      <c r="F41" s="16" t="s">
        <v>18</v>
      </c>
      <c r="G41" s="17">
        <f>G42</f>
        <v>3801000</v>
      </c>
      <c r="H41" s="17">
        <f>H42</f>
        <v>8111159.6100000003</v>
      </c>
      <c r="I41" s="17">
        <f>I42</f>
        <v>0</v>
      </c>
      <c r="J41" s="17">
        <f>J42</f>
        <v>625000</v>
      </c>
      <c r="K41" s="24">
        <f t="shared" ref="K41:K74" si="1">J41/H41*100</f>
        <v>7.7054333788408824</v>
      </c>
      <c r="L41" s="25"/>
    </row>
    <row r="42" spans="1:13" ht="16.5" customHeight="1" x14ac:dyDescent="0.2">
      <c r="A42" s="20" t="s">
        <v>58</v>
      </c>
      <c r="B42" s="22"/>
      <c r="C42" s="22" t="s">
        <v>28</v>
      </c>
      <c r="D42" s="22" t="s">
        <v>26</v>
      </c>
      <c r="E42" s="22" t="s">
        <v>17</v>
      </c>
      <c r="F42" s="22" t="s">
        <v>18</v>
      </c>
      <c r="G42" s="23">
        <v>3801000</v>
      </c>
      <c r="H42" s="23">
        <v>8111159.6100000003</v>
      </c>
      <c r="I42" s="23"/>
      <c r="J42" s="23">
        <v>625000</v>
      </c>
      <c r="K42" s="24">
        <f t="shared" si="1"/>
        <v>7.7054333788408824</v>
      </c>
      <c r="L42" s="25"/>
    </row>
    <row r="43" spans="1:13" ht="13.5" customHeight="1" x14ac:dyDescent="0.2">
      <c r="A43" s="14" t="s">
        <v>59</v>
      </c>
      <c r="B43" s="16"/>
      <c r="C43" s="16" t="s">
        <v>30</v>
      </c>
      <c r="D43" s="16" t="s">
        <v>16</v>
      </c>
      <c r="E43" s="16" t="s">
        <v>17</v>
      </c>
      <c r="F43" s="16" t="s">
        <v>18</v>
      </c>
      <c r="G43" s="17">
        <f>G44+G45+G47+G48+G46</f>
        <v>1696727122.3500001</v>
      </c>
      <c r="H43" s="17">
        <f>SUM(H44:H48)</f>
        <v>1812495221.71</v>
      </c>
      <c r="I43" s="17">
        <f>I44+I45+I47+I48</f>
        <v>0</v>
      </c>
      <c r="J43" s="17">
        <f>SUM(J44:J48)</f>
        <v>1024850913.9</v>
      </c>
      <c r="K43" s="18">
        <f t="shared" si="1"/>
        <v>56.543647763832652</v>
      </c>
      <c r="L43" s="25"/>
      <c r="M43" s="26"/>
    </row>
    <row r="44" spans="1:13" ht="15" customHeight="1" x14ac:dyDescent="0.2">
      <c r="A44" s="20" t="s">
        <v>60</v>
      </c>
      <c r="B44" s="22"/>
      <c r="C44" s="22" t="s">
        <v>30</v>
      </c>
      <c r="D44" s="22" t="s">
        <v>15</v>
      </c>
      <c r="E44" s="22" t="s">
        <v>17</v>
      </c>
      <c r="F44" s="22" t="s">
        <v>18</v>
      </c>
      <c r="G44" s="23">
        <v>667371711.38999999</v>
      </c>
      <c r="H44" s="23">
        <v>669925984.00999999</v>
      </c>
      <c r="I44" s="23"/>
      <c r="J44" s="23">
        <v>344988912.99000001</v>
      </c>
      <c r="K44" s="24">
        <f t="shared" si="1"/>
        <v>51.496571445846527</v>
      </c>
      <c r="L44" s="25"/>
    </row>
    <row r="45" spans="1:13" ht="15" customHeight="1" x14ac:dyDescent="0.2">
      <c r="A45" s="20" t="s">
        <v>61</v>
      </c>
      <c r="B45" s="22"/>
      <c r="C45" s="22" t="s">
        <v>30</v>
      </c>
      <c r="D45" s="22" t="s">
        <v>20</v>
      </c>
      <c r="E45" s="22" t="s">
        <v>17</v>
      </c>
      <c r="F45" s="22" t="s">
        <v>18</v>
      </c>
      <c r="G45" s="23">
        <v>900327752.50999999</v>
      </c>
      <c r="H45" s="23">
        <v>1008432786.1</v>
      </c>
      <c r="I45" s="23"/>
      <c r="J45" s="23">
        <v>610365469.64999998</v>
      </c>
      <c r="K45" s="24">
        <f t="shared" si="1"/>
        <v>60.526142948060979</v>
      </c>
      <c r="L45" s="25"/>
    </row>
    <row r="46" spans="1:13" ht="15" customHeight="1" x14ac:dyDescent="0.2">
      <c r="A46" s="20" t="s">
        <v>62</v>
      </c>
      <c r="B46" s="22"/>
      <c r="C46" s="22" t="s">
        <v>30</v>
      </c>
      <c r="D46" s="22" t="s">
        <v>22</v>
      </c>
      <c r="E46" s="22"/>
      <c r="F46" s="22"/>
      <c r="G46" s="23">
        <v>108040122</v>
      </c>
      <c r="H46" s="23">
        <v>108166715.3</v>
      </c>
      <c r="I46" s="23"/>
      <c r="J46" s="23">
        <v>54728106.969999999</v>
      </c>
      <c r="K46" s="24">
        <f t="shared" si="1"/>
        <v>50.596069981612914</v>
      </c>
      <c r="L46" s="25"/>
    </row>
    <row r="47" spans="1:13" ht="16.5" customHeight="1" x14ac:dyDescent="0.2">
      <c r="A47" s="20" t="s">
        <v>63</v>
      </c>
      <c r="B47" s="22"/>
      <c r="C47" s="22" t="s">
        <v>30</v>
      </c>
      <c r="D47" s="22" t="s">
        <v>30</v>
      </c>
      <c r="E47" s="22" t="s">
        <v>17</v>
      </c>
      <c r="F47" s="22" t="s">
        <v>18</v>
      </c>
      <c r="G47" s="23">
        <v>2967181</v>
      </c>
      <c r="H47" s="23">
        <v>6718354.5199999996</v>
      </c>
      <c r="I47" s="23"/>
      <c r="J47" s="23">
        <v>4310017.63</v>
      </c>
      <c r="K47" s="24">
        <f t="shared" si="1"/>
        <v>64.152875784828339</v>
      </c>
      <c r="L47" s="25"/>
    </row>
    <row r="48" spans="1:13" ht="16.5" customHeight="1" x14ac:dyDescent="0.2">
      <c r="A48" s="20" t="s">
        <v>64</v>
      </c>
      <c r="B48" s="22"/>
      <c r="C48" s="22" t="s">
        <v>30</v>
      </c>
      <c r="D48" s="22" t="s">
        <v>50</v>
      </c>
      <c r="E48" s="22" t="s">
        <v>17</v>
      </c>
      <c r="F48" s="22" t="s">
        <v>18</v>
      </c>
      <c r="G48" s="23">
        <v>18020355.449999999</v>
      </c>
      <c r="H48" s="23">
        <v>19251381.780000001</v>
      </c>
      <c r="I48" s="23"/>
      <c r="J48" s="23">
        <v>10458406.66</v>
      </c>
      <c r="K48" s="24">
        <f t="shared" si="1"/>
        <v>54.325485721056644</v>
      </c>
      <c r="L48" s="25"/>
    </row>
    <row r="49" spans="1:13" ht="16.5" customHeight="1" x14ac:dyDescent="0.2">
      <c r="A49" s="14" t="s">
        <v>65</v>
      </c>
      <c r="B49" s="16"/>
      <c r="C49" s="16" t="s">
        <v>48</v>
      </c>
      <c r="D49" s="16" t="s">
        <v>16</v>
      </c>
      <c r="E49" s="16" t="s">
        <v>17</v>
      </c>
      <c r="F49" s="16" t="s">
        <v>18</v>
      </c>
      <c r="G49" s="17">
        <f>G50+G51</f>
        <v>198835197.71000001</v>
      </c>
      <c r="H49" s="17">
        <f>H50+H51</f>
        <v>203391482.37</v>
      </c>
      <c r="I49" s="17">
        <f>I50+I51</f>
        <v>0</v>
      </c>
      <c r="J49" s="17">
        <f>J50+J51</f>
        <v>105369277.7</v>
      </c>
      <c r="K49" s="18">
        <f t="shared" si="1"/>
        <v>51.806140784360522</v>
      </c>
      <c r="L49" s="25"/>
      <c r="M49" s="26"/>
    </row>
    <row r="50" spans="1:13" ht="16.5" customHeight="1" x14ac:dyDescent="0.2">
      <c r="A50" s="20" t="s">
        <v>66</v>
      </c>
      <c r="B50" s="22"/>
      <c r="C50" s="22" t="s">
        <v>48</v>
      </c>
      <c r="D50" s="22" t="s">
        <v>15</v>
      </c>
      <c r="E50" s="22" t="s">
        <v>17</v>
      </c>
      <c r="F50" s="22" t="s">
        <v>18</v>
      </c>
      <c r="G50" s="23">
        <v>191940587.71000001</v>
      </c>
      <c r="H50" s="23">
        <v>196597178.28</v>
      </c>
      <c r="I50" s="23"/>
      <c r="J50" s="23">
        <v>102161067.2</v>
      </c>
      <c r="K50" s="24">
        <f t="shared" si="1"/>
        <v>51.964666071910216</v>
      </c>
      <c r="L50" s="25"/>
    </row>
    <row r="51" spans="1:13" ht="17.25" customHeight="1" x14ac:dyDescent="0.2">
      <c r="A51" s="20" t="s">
        <v>67</v>
      </c>
      <c r="B51" s="22"/>
      <c r="C51" s="22" t="s">
        <v>48</v>
      </c>
      <c r="D51" s="22" t="s">
        <v>24</v>
      </c>
      <c r="E51" s="22" t="s">
        <v>17</v>
      </c>
      <c r="F51" s="22" t="s">
        <v>18</v>
      </c>
      <c r="G51" s="23">
        <v>6894610</v>
      </c>
      <c r="H51" s="23">
        <v>6794304.0899999999</v>
      </c>
      <c r="I51" s="23"/>
      <c r="J51" s="23">
        <v>3208210.5</v>
      </c>
      <c r="K51" s="24">
        <f t="shared" si="1"/>
        <v>47.219118507249505</v>
      </c>
      <c r="L51" s="25"/>
    </row>
    <row r="52" spans="1:13" ht="15.75" hidden="1" customHeight="1" x14ac:dyDescent="0.2">
      <c r="A52" s="14" t="s">
        <v>68</v>
      </c>
      <c r="B52" s="16"/>
      <c r="C52" s="16" t="s">
        <v>50</v>
      </c>
      <c r="D52" s="16" t="s">
        <v>16</v>
      </c>
      <c r="E52" s="16" t="s">
        <v>17</v>
      </c>
      <c r="F52" s="16" t="s">
        <v>18</v>
      </c>
      <c r="G52" s="17">
        <f>G53+G54+G55+G56+G57+G58</f>
        <v>0</v>
      </c>
      <c r="H52" s="17">
        <f>H53+H54+H55+H56+H57+H58</f>
        <v>0</v>
      </c>
      <c r="I52" s="17">
        <f>I53+I54+I55+I56+I57+I58</f>
        <v>0</v>
      </c>
      <c r="J52" s="17">
        <f>J53+J54+J55+J56+J57+J58</f>
        <v>0</v>
      </c>
      <c r="K52" s="18" t="e">
        <f t="shared" si="1"/>
        <v>#DIV/0!</v>
      </c>
      <c r="L52" s="25"/>
      <c r="M52" s="26"/>
    </row>
    <row r="53" spans="1:13" ht="16.5" hidden="1" customHeight="1" x14ac:dyDescent="0.2">
      <c r="A53" s="20" t="s">
        <v>69</v>
      </c>
      <c r="B53" s="22"/>
      <c r="C53" s="22" t="s">
        <v>50</v>
      </c>
      <c r="D53" s="22" t="s">
        <v>15</v>
      </c>
      <c r="E53" s="22" t="s">
        <v>17</v>
      </c>
      <c r="F53" s="22" t="s">
        <v>18</v>
      </c>
      <c r="G53" s="23"/>
      <c r="H53" s="23"/>
      <c r="I53" s="23"/>
      <c r="J53" s="23"/>
      <c r="K53" s="24" t="e">
        <f t="shared" si="1"/>
        <v>#DIV/0!</v>
      </c>
    </row>
    <row r="54" spans="1:13" ht="16.5" hidden="1" customHeight="1" x14ac:dyDescent="0.2">
      <c r="A54" s="20" t="s">
        <v>70</v>
      </c>
      <c r="B54" s="22"/>
      <c r="C54" s="22" t="s">
        <v>50</v>
      </c>
      <c r="D54" s="22" t="s">
        <v>20</v>
      </c>
      <c r="E54" s="22" t="s">
        <v>17</v>
      </c>
      <c r="F54" s="22" t="s">
        <v>18</v>
      </c>
      <c r="G54" s="23"/>
      <c r="H54" s="23"/>
      <c r="I54" s="23"/>
      <c r="J54" s="23"/>
      <c r="K54" s="24" t="e">
        <f t="shared" si="1"/>
        <v>#DIV/0!</v>
      </c>
    </row>
    <row r="55" spans="1:13" ht="16.5" hidden="1" customHeight="1" x14ac:dyDescent="0.2">
      <c r="A55" s="20" t="s">
        <v>71</v>
      </c>
      <c r="B55" s="21"/>
      <c r="C55" s="22" t="s">
        <v>72</v>
      </c>
      <c r="D55" s="22" t="s">
        <v>22</v>
      </c>
      <c r="E55" s="22" t="s">
        <v>73</v>
      </c>
      <c r="F55" s="22" t="s">
        <v>18</v>
      </c>
      <c r="G55" s="23"/>
      <c r="H55" s="23"/>
      <c r="I55" s="23"/>
      <c r="J55" s="23"/>
      <c r="K55" s="24" t="e">
        <f t="shared" si="1"/>
        <v>#DIV/0!</v>
      </c>
    </row>
    <row r="56" spans="1:13" ht="16.5" hidden="1" customHeight="1" x14ac:dyDescent="0.2">
      <c r="A56" s="20" t="s">
        <v>74</v>
      </c>
      <c r="B56" s="22"/>
      <c r="C56" s="22" t="s">
        <v>50</v>
      </c>
      <c r="D56" s="22" t="s">
        <v>24</v>
      </c>
      <c r="E56" s="22" t="s">
        <v>17</v>
      </c>
      <c r="F56" s="22" t="s">
        <v>18</v>
      </c>
      <c r="G56" s="23"/>
      <c r="H56" s="23"/>
      <c r="I56" s="23"/>
      <c r="J56" s="23"/>
      <c r="K56" s="24" t="e">
        <f t="shared" si="1"/>
        <v>#DIV/0!</v>
      </c>
    </row>
    <row r="57" spans="1:13" ht="16.5" hidden="1" customHeight="1" x14ac:dyDescent="0.2">
      <c r="A57" s="20" t="s">
        <v>75</v>
      </c>
      <c r="B57" s="22"/>
      <c r="C57" s="22" t="s">
        <v>50</v>
      </c>
      <c r="D57" s="22" t="s">
        <v>48</v>
      </c>
      <c r="E57" s="22" t="s">
        <v>17</v>
      </c>
      <c r="F57" s="22" t="s">
        <v>18</v>
      </c>
      <c r="G57" s="23"/>
      <c r="H57" s="23"/>
      <c r="I57" s="23"/>
      <c r="J57" s="23"/>
      <c r="K57" s="24" t="e">
        <f t="shared" si="1"/>
        <v>#DIV/0!</v>
      </c>
    </row>
    <row r="58" spans="1:13" ht="17.25" hidden="1" customHeight="1" x14ac:dyDescent="0.2">
      <c r="A58" s="20" t="s">
        <v>76</v>
      </c>
      <c r="B58" s="22"/>
      <c r="C58" s="22" t="s">
        <v>50</v>
      </c>
      <c r="D58" s="22" t="s">
        <v>50</v>
      </c>
      <c r="E58" s="22" t="s">
        <v>17</v>
      </c>
      <c r="F58" s="22" t="s">
        <v>18</v>
      </c>
      <c r="G58" s="23"/>
      <c r="H58" s="23"/>
      <c r="I58" s="23"/>
      <c r="J58" s="23"/>
      <c r="K58" s="24" t="e">
        <f t="shared" si="1"/>
        <v>#DIV/0!</v>
      </c>
    </row>
    <row r="59" spans="1:13" ht="14.25" customHeight="1" x14ac:dyDescent="0.2">
      <c r="A59" s="14" t="s">
        <v>77</v>
      </c>
      <c r="B59" s="16"/>
      <c r="C59" s="16" t="s">
        <v>78</v>
      </c>
      <c r="D59" s="16" t="s">
        <v>79</v>
      </c>
      <c r="E59" s="16" t="s">
        <v>17</v>
      </c>
      <c r="F59" s="16" t="s">
        <v>18</v>
      </c>
      <c r="G59" s="17">
        <f>G60+G61+G62+G63</f>
        <v>182459093.24000001</v>
      </c>
      <c r="H59" s="17">
        <f>H60+H61+H62+H63</f>
        <v>181960420.12</v>
      </c>
      <c r="I59" s="17">
        <f>I60+I61+I62+I63</f>
        <v>0</v>
      </c>
      <c r="J59" s="17">
        <f>J60+J61+J62+J63</f>
        <v>68859884.620000005</v>
      </c>
      <c r="K59" s="18">
        <f t="shared" si="1"/>
        <v>37.843331299514482</v>
      </c>
    </row>
    <row r="60" spans="1:13" ht="17.25" customHeight="1" x14ac:dyDescent="0.2">
      <c r="A60" s="20" t="s">
        <v>80</v>
      </c>
      <c r="B60" s="22"/>
      <c r="C60" s="22" t="s">
        <v>41</v>
      </c>
      <c r="D60" s="22" t="s">
        <v>15</v>
      </c>
      <c r="E60" s="22" t="s">
        <v>17</v>
      </c>
      <c r="F60" s="22" t="s">
        <v>18</v>
      </c>
      <c r="G60" s="23">
        <v>2555809</v>
      </c>
      <c r="H60" s="23">
        <v>2555809</v>
      </c>
      <c r="I60" s="23"/>
      <c r="J60" s="23">
        <v>1384365.43</v>
      </c>
      <c r="K60" s="24">
        <f t="shared" si="1"/>
        <v>54.165449374346828</v>
      </c>
    </row>
    <row r="61" spans="1:13" ht="15" customHeight="1" x14ac:dyDescent="0.2">
      <c r="A61" s="20" t="s">
        <v>81</v>
      </c>
      <c r="B61" s="22"/>
      <c r="C61" s="22" t="s">
        <v>41</v>
      </c>
      <c r="D61" s="22" t="s">
        <v>22</v>
      </c>
      <c r="E61" s="22" t="s">
        <v>17</v>
      </c>
      <c r="F61" s="22" t="s">
        <v>18</v>
      </c>
      <c r="G61" s="23">
        <v>19813350</v>
      </c>
      <c r="H61" s="23">
        <v>16382546.880000001</v>
      </c>
      <c r="I61" s="23"/>
      <c r="J61" s="23">
        <v>12425400.140000001</v>
      </c>
      <c r="K61" s="24">
        <f t="shared" si="1"/>
        <v>75.845350732181146</v>
      </c>
      <c r="L61" s="29"/>
    </row>
    <row r="62" spans="1:13" ht="14.25" customHeight="1" x14ac:dyDescent="0.2">
      <c r="A62" s="20" t="s">
        <v>82</v>
      </c>
      <c r="B62" s="22"/>
      <c r="C62" s="22" t="s">
        <v>41</v>
      </c>
      <c r="D62" s="22" t="s">
        <v>24</v>
      </c>
      <c r="E62" s="22" t="s">
        <v>17</v>
      </c>
      <c r="F62" s="22" t="s">
        <v>18</v>
      </c>
      <c r="G62" s="23">
        <v>145943622.13</v>
      </c>
      <c r="H62" s="23">
        <v>148875752.13</v>
      </c>
      <c r="I62" s="23"/>
      <c r="J62" s="23">
        <v>48593596.57</v>
      </c>
      <c r="K62" s="24">
        <f t="shared" si="1"/>
        <v>32.640370157503902</v>
      </c>
    </row>
    <row r="63" spans="1:13" ht="14.25" customHeight="1" x14ac:dyDescent="0.2">
      <c r="A63" s="20" t="s">
        <v>83</v>
      </c>
      <c r="B63" s="22"/>
      <c r="C63" s="22" t="s">
        <v>41</v>
      </c>
      <c r="D63" s="22" t="s">
        <v>28</v>
      </c>
      <c r="E63" s="22" t="s">
        <v>17</v>
      </c>
      <c r="F63" s="22" t="s">
        <v>18</v>
      </c>
      <c r="G63" s="23">
        <v>14146312.109999999</v>
      </c>
      <c r="H63" s="23">
        <v>14146312.109999999</v>
      </c>
      <c r="I63" s="23"/>
      <c r="J63" s="23">
        <v>6456522.4800000004</v>
      </c>
      <c r="K63" s="24">
        <f t="shared" si="1"/>
        <v>45.641029476763052</v>
      </c>
    </row>
    <row r="64" spans="1:13" ht="15.75" customHeight="1" x14ac:dyDescent="0.2">
      <c r="A64" s="14" t="s">
        <v>75</v>
      </c>
      <c r="B64" s="16"/>
      <c r="C64" s="16" t="s">
        <v>32</v>
      </c>
      <c r="D64" s="16" t="s">
        <v>16</v>
      </c>
      <c r="E64" s="16" t="s">
        <v>17</v>
      </c>
      <c r="F64" s="16" t="s">
        <v>18</v>
      </c>
      <c r="G64" s="17">
        <f>G65+G67</f>
        <v>34563556</v>
      </c>
      <c r="H64" s="17">
        <f>H65+H66+H67</f>
        <v>37942869</v>
      </c>
      <c r="I64" s="17">
        <f>I65+I67</f>
        <v>0</v>
      </c>
      <c r="J64" s="17">
        <f>J65+J66+J67</f>
        <v>18217873.189999998</v>
      </c>
      <c r="K64" s="18">
        <f t="shared" si="1"/>
        <v>48.013958011451372</v>
      </c>
    </row>
    <row r="65" spans="1:13" ht="15" customHeight="1" x14ac:dyDescent="0.2">
      <c r="A65" s="20" t="s">
        <v>84</v>
      </c>
      <c r="B65" s="22"/>
      <c r="C65" s="22" t="s">
        <v>32</v>
      </c>
      <c r="D65" s="22" t="s">
        <v>15</v>
      </c>
      <c r="E65" s="22" t="s">
        <v>17</v>
      </c>
      <c r="F65" s="22" t="s">
        <v>18</v>
      </c>
      <c r="G65" s="23">
        <v>34563556</v>
      </c>
      <c r="H65" s="23">
        <v>35005716</v>
      </c>
      <c r="I65" s="23"/>
      <c r="J65" s="23">
        <v>16052268.699999999</v>
      </c>
      <c r="K65" s="24">
        <f t="shared" si="1"/>
        <v>45.856135895063538</v>
      </c>
    </row>
    <row r="66" spans="1:13" ht="15.75" customHeight="1" x14ac:dyDescent="0.2">
      <c r="A66" s="20" t="s">
        <v>85</v>
      </c>
      <c r="B66" s="22"/>
      <c r="C66" s="22" t="s">
        <v>32</v>
      </c>
      <c r="D66" s="22" t="s">
        <v>20</v>
      </c>
      <c r="E66" s="22"/>
      <c r="F66" s="22"/>
      <c r="G66" s="23">
        <v>0</v>
      </c>
      <c r="H66" s="23">
        <v>1627970</v>
      </c>
      <c r="I66" s="23"/>
      <c r="J66" s="23">
        <v>1627970</v>
      </c>
      <c r="K66" s="24">
        <f t="shared" si="1"/>
        <v>100</v>
      </c>
    </row>
    <row r="67" spans="1:13" ht="15.75" customHeight="1" x14ac:dyDescent="0.2">
      <c r="A67" s="20" t="s">
        <v>86</v>
      </c>
      <c r="B67" s="22"/>
      <c r="C67" s="22" t="s">
        <v>32</v>
      </c>
      <c r="D67" s="22" t="s">
        <v>22</v>
      </c>
      <c r="E67" s="22"/>
      <c r="F67" s="22"/>
      <c r="G67" s="23">
        <v>0</v>
      </c>
      <c r="H67" s="23">
        <v>1309183</v>
      </c>
      <c r="I67" s="23"/>
      <c r="J67" s="23">
        <v>537634.49</v>
      </c>
      <c r="K67" s="24">
        <f t="shared" si="1"/>
        <v>41.06641241140467</v>
      </c>
    </row>
    <row r="68" spans="1:13" ht="15.6" customHeight="1" x14ac:dyDescent="0.2">
      <c r="A68" s="14" t="s">
        <v>87</v>
      </c>
      <c r="B68" s="22"/>
      <c r="C68" s="16" t="s">
        <v>35</v>
      </c>
      <c r="D68" s="16" t="s">
        <v>16</v>
      </c>
      <c r="E68" s="16" t="s">
        <v>17</v>
      </c>
      <c r="F68" s="16" t="s">
        <v>18</v>
      </c>
      <c r="G68" s="17">
        <f>G69</f>
        <v>20144773</v>
      </c>
      <c r="H68" s="17">
        <f>H69</f>
        <v>23015866</v>
      </c>
      <c r="I68" s="17">
        <f>I69</f>
        <v>0</v>
      </c>
      <c r="J68" s="17">
        <f>J69</f>
        <v>9314368.5500000007</v>
      </c>
      <c r="K68" s="18">
        <f t="shared" si="1"/>
        <v>40.469337760308477</v>
      </c>
    </row>
    <row r="69" spans="1:13" ht="25.9" customHeight="1" x14ac:dyDescent="0.2">
      <c r="A69" s="20" t="s">
        <v>88</v>
      </c>
      <c r="B69" s="22"/>
      <c r="C69" s="22" t="s">
        <v>35</v>
      </c>
      <c r="D69" s="22" t="s">
        <v>15</v>
      </c>
      <c r="E69" s="22" t="s">
        <v>17</v>
      </c>
      <c r="F69" s="22" t="s">
        <v>18</v>
      </c>
      <c r="G69" s="23">
        <v>20144773</v>
      </c>
      <c r="H69" s="23">
        <v>23015866</v>
      </c>
      <c r="I69" s="23"/>
      <c r="J69" s="23">
        <v>9314368.5500000007</v>
      </c>
      <c r="K69" s="24">
        <f t="shared" si="1"/>
        <v>40.469337760308477</v>
      </c>
    </row>
    <row r="70" spans="1:13" ht="25.5" customHeight="1" x14ac:dyDescent="0.2">
      <c r="A70" s="14" t="s">
        <v>89</v>
      </c>
      <c r="B70" s="16"/>
      <c r="C70" s="16" t="s">
        <v>90</v>
      </c>
      <c r="D70" s="16" t="s">
        <v>16</v>
      </c>
      <c r="E70" s="16" t="s">
        <v>17</v>
      </c>
      <c r="F70" s="16" t="s">
        <v>18</v>
      </c>
      <c r="G70" s="17">
        <f>G71+G72+G73</f>
        <v>77991943.200000003</v>
      </c>
      <c r="H70" s="17">
        <f>H71+H72+H73</f>
        <v>77991943.200000003</v>
      </c>
      <c r="I70" s="17">
        <f>I71+I72+I73</f>
        <v>0</v>
      </c>
      <c r="J70" s="17">
        <f>J71+J72+J73</f>
        <v>38996269.200000003</v>
      </c>
      <c r="K70" s="18">
        <f t="shared" si="1"/>
        <v>50.000381577875594</v>
      </c>
    </row>
    <row r="71" spans="1:13" ht="24.75" customHeight="1" x14ac:dyDescent="0.2">
      <c r="A71" s="20" t="s">
        <v>91</v>
      </c>
      <c r="B71" s="22"/>
      <c r="C71" s="22" t="s">
        <v>90</v>
      </c>
      <c r="D71" s="22" t="s">
        <v>15</v>
      </c>
      <c r="E71" s="22"/>
      <c r="F71" s="22"/>
      <c r="G71" s="23">
        <v>17946631.98</v>
      </c>
      <c r="H71" s="23">
        <v>17946631.98</v>
      </c>
      <c r="I71" s="23"/>
      <c r="J71" s="23">
        <v>8973601.9800000004</v>
      </c>
      <c r="K71" s="24">
        <f t="shared" si="1"/>
        <v>50.001593558057692</v>
      </c>
    </row>
    <row r="72" spans="1:13" ht="15" customHeight="1" x14ac:dyDescent="0.2">
      <c r="A72" s="20" t="s">
        <v>92</v>
      </c>
      <c r="B72" s="22"/>
      <c r="C72" s="22" t="s">
        <v>90</v>
      </c>
      <c r="D72" s="22" t="s">
        <v>20</v>
      </c>
      <c r="E72" s="22"/>
      <c r="F72" s="22"/>
      <c r="G72" s="23">
        <v>60045311.219999999</v>
      </c>
      <c r="H72" s="23">
        <v>60045311.219999999</v>
      </c>
      <c r="I72" s="23"/>
      <c r="J72" s="23">
        <v>30022667.219999999</v>
      </c>
      <c r="K72" s="24">
        <f t="shared" si="1"/>
        <v>50.000019335398157</v>
      </c>
    </row>
    <row r="73" spans="1:13" ht="15" hidden="1" customHeight="1" x14ac:dyDescent="0.2">
      <c r="A73" s="20" t="s">
        <v>93</v>
      </c>
      <c r="B73" s="22"/>
      <c r="C73" s="22" t="s">
        <v>90</v>
      </c>
      <c r="D73" s="22" t="s">
        <v>22</v>
      </c>
      <c r="E73" s="22"/>
      <c r="F73" s="22"/>
      <c r="G73" s="23"/>
      <c r="H73" s="23"/>
      <c r="I73" s="23"/>
      <c r="J73" s="23"/>
      <c r="K73" s="24" t="e">
        <f t="shared" si="1"/>
        <v>#DIV/0!</v>
      </c>
    </row>
    <row r="74" spans="1:13" s="25" customFormat="1" ht="18" customHeight="1" x14ac:dyDescent="0.2">
      <c r="A74" s="30" t="s">
        <v>94</v>
      </c>
      <c r="B74" s="31"/>
      <c r="C74" s="32"/>
      <c r="D74" s="30"/>
      <c r="E74" s="30"/>
      <c r="F74" s="30"/>
      <c r="G74" s="17">
        <f>G13+G23+G25+G29+G36+G41+G43+G49+G52+G59+G64+G68+G70</f>
        <v>2584260379.4799995</v>
      </c>
      <c r="H74" s="17">
        <f>H13+H23+H25+H29+H36+H41+H43+H49+H52+H59+H64+H68+H70</f>
        <v>2766102931.8199997</v>
      </c>
      <c r="I74" s="17">
        <f>I13+I23+I25+I29+I36+I41+I43+I49+I52+I59+I64+I68+I70</f>
        <v>0</v>
      </c>
      <c r="J74" s="17">
        <f>J13+J23+J25+J29+J36+J41+J43+J49+J52+J59+J64+J68+J70</f>
        <v>1447751560.3800001</v>
      </c>
      <c r="K74" s="18">
        <f t="shared" si="1"/>
        <v>52.339034232085858</v>
      </c>
      <c r="L74" s="33"/>
      <c r="M74" s="26"/>
    </row>
    <row r="75" spans="1:13" x14ac:dyDescent="0.2">
      <c r="H75" s="34"/>
      <c r="I75" s="34"/>
      <c r="J75" s="34"/>
      <c r="L75" s="35"/>
      <c r="M75" s="35"/>
    </row>
    <row r="76" spans="1:13" x14ac:dyDescent="0.2">
      <c r="G76" s="27"/>
      <c r="H76" s="36"/>
      <c r="J76" s="36"/>
      <c r="L76" s="37"/>
    </row>
    <row r="77" spans="1:13" x14ac:dyDescent="0.2">
      <c r="H77" s="29"/>
    </row>
  </sheetData>
  <mergeCells count="10">
    <mergeCell ref="A7:K7"/>
    <mergeCell ref="A10:A11"/>
    <mergeCell ref="B10:B11"/>
    <mergeCell ref="C10:C11"/>
    <mergeCell ref="D10:D11"/>
    <mergeCell ref="E10:E11"/>
    <mergeCell ref="F10:F11"/>
    <mergeCell ref="G10:H10"/>
    <mergeCell ref="J10:J11"/>
    <mergeCell ref="K10:K11"/>
  </mergeCells>
  <pageMargins left="0.52" right="0.19685039370078741" top="0.27559055118110237" bottom="0.23622047244094491" header="0.23622047244094491" footer="0.23622047244094491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2024</vt:lpstr>
      <vt:lpstr>'расходы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2024-07-31T06:17:36Z</cp:lastPrinted>
  <dcterms:created xsi:type="dcterms:W3CDTF">2024-07-22T12:01:01Z</dcterms:created>
  <dcterms:modified xsi:type="dcterms:W3CDTF">2024-07-31T06:17:38Z</dcterms:modified>
</cp:coreProperties>
</file>