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3 год\исполнение 2023\9 месяцев\постановление\"/>
    </mc:Choice>
  </mc:AlternateContent>
  <bookViews>
    <workbookView xWindow="0" yWindow="0" windowWidth="20160" windowHeight="8448"/>
  </bookViews>
  <sheets>
    <sheet name="доходы 2023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2023 по реш.Сессии'!$8:$9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2023 по реш.Сессии'!$A$6:$G$162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1" i="1" l="1"/>
  <c r="E161" i="1"/>
  <c r="D161" i="1"/>
  <c r="C161" i="1"/>
  <c r="G159" i="1"/>
  <c r="G157" i="1"/>
  <c r="G156" i="1"/>
  <c r="G155" i="1"/>
  <c r="G154" i="1"/>
  <c r="G153" i="1"/>
  <c r="G151" i="1"/>
  <c r="G150" i="1"/>
  <c r="G149" i="1"/>
  <c r="G148" i="1"/>
  <c r="G147" i="1"/>
  <c r="G146" i="1"/>
  <c r="G145" i="1"/>
  <c r="G144" i="1"/>
  <c r="G143" i="1"/>
  <c r="G142" i="1"/>
  <c r="G140" i="1"/>
  <c r="G139" i="1"/>
  <c r="G136" i="1"/>
  <c r="G135" i="1"/>
  <c r="G134" i="1"/>
  <c r="F133" i="1"/>
  <c r="E133" i="1"/>
  <c r="D133" i="1"/>
  <c r="C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8" i="1"/>
  <c r="G117" i="1"/>
  <c r="G116" i="1"/>
  <c r="G115" i="1"/>
  <c r="G114" i="1"/>
  <c r="G113" i="1"/>
  <c r="G112" i="1"/>
  <c r="F111" i="1"/>
  <c r="E111" i="1"/>
  <c r="D111" i="1"/>
  <c r="C111" i="1"/>
  <c r="G110" i="1"/>
  <c r="G109" i="1"/>
  <c r="G108" i="1"/>
  <c r="G107" i="1"/>
  <c r="G106" i="1"/>
  <c r="G104" i="1"/>
  <c r="G103" i="1"/>
  <c r="G102" i="1"/>
  <c r="G101" i="1"/>
  <c r="G100" i="1"/>
  <c r="G99" i="1"/>
  <c r="G98" i="1"/>
  <c r="G97" i="1"/>
  <c r="G96" i="1"/>
  <c r="G95" i="1"/>
  <c r="G94" i="1"/>
  <c r="G93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F56" i="1"/>
  <c r="E56" i="1"/>
  <c r="E52" i="1" s="1"/>
  <c r="E51" i="1" s="1"/>
  <c r="D56" i="1"/>
  <c r="C56" i="1"/>
  <c r="C52" i="1" s="1"/>
  <c r="C51" i="1" s="1"/>
  <c r="G55" i="1"/>
  <c r="G54" i="1"/>
  <c r="F53" i="1"/>
  <c r="D53" i="1"/>
  <c r="G53" i="1" s="1"/>
  <c r="C53" i="1"/>
  <c r="F52" i="1"/>
  <c r="D52" i="1"/>
  <c r="F51" i="1"/>
  <c r="D51" i="1"/>
  <c r="G50" i="1"/>
  <c r="G49" i="1"/>
  <c r="E49" i="1"/>
  <c r="G48" i="1"/>
  <c r="G46" i="1"/>
  <c r="F44" i="1"/>
  <c r="G44" i="1" s="1"/>
  <c r="E42" i="1"/>
  <c r="D42" i="1"/>
  <c r="C42" i="1"/>
  <c r="G41" i="1"/>
  <c r="F40" i="1"/>
  <c r="G40" i="1" s="1"/>
  <c r="G39" i="1"/>
  <c r="G38" i="1"/>
  <c r="G37" i="1"/>
  <c r="E36" i="1"/>
  <c r="D36" i="1"/>
  <c r="C36" i="1"/>
  <c r="G35" i="1"/>
  <c r="G34" i="1"/>
  <c r="G33" i="1"/>
  <c r="F32" i="1"/>
  <c r="G32" i="1" s="1"/>
  <c r="E32" i="1"/>
  <c r="D32" i="1"/>
  <c r="C32" i="1"/>
  <c r="G31" i="1"/>
  <c r="F30" i="1"/>
  <c r="G30" i="1" s="1"/>
  <c r="E30" i="1"/>
  <c r="D30" i="1"/>
  <c r="C30" i="1"/>
  <c r="G29" i="1"/>
  <c r="G27" i="1"/>
  <c r="G26" i="1"/>
  <c r="G25" i="1"/>
  <c r="G24" i="1"/>
  <c r="F23" i="1"/>
  <c r="E23" i="1"/>
  <c r="D23" i="1"/>
  <c r="G23" i="1" s="1"/>
  <c r="C23" i="1"/>
  <c r="G21" i="1"/>
  <c r="G20" i="1"/>
  <c r="E20" i="1"/>
  <c r="G19" i="1"/>
  <c r="G17" i="1"/>
  <c r="G16" i="1"/>
  <c r="F15" i="1"/>
  <c r="E15" i="1"/>
  <c r="D15" i="1"/>
  <c r="C15" i="1"/>
  <c r="G14" i="1"/>
  <c r="G13" i="1"/>
  <c r="F12" i="1"/>
  <c r="E12" i="1"/>
  <c r="E11" i="1" s="1"/>
  <c r="D12" i="1"/>
  <c r="G12" i="1" s="1"/>
  <c r="C12" i="1"/>
  <c r="C11" i="1" s="1"/>
  <c r="D11" i="1"/>
  <c r="D162" i="1" s="1"/>
  <c r="C162" i="1" l="1"/>
  <c r="E162" i="1"/>
  <c r="G51" i="1"/>
  <c r="G52" i="1"/>
  <c r="G111" i="1"/>
  <c r="G133" i="1"/>
  <c r="G15" i="1"/>
  <c r="F43" i="1"/>
  <c r="G56" i="1"/>
  <c r="G161" i="1"/>
  <c r="F36" i="1"/>
  <c r="G43" i="1" l="1"/>
  <c r="F42" i="1"/>
  <c r="G42" i="1" s="1"/>
  <c r="G36" i="1"/>
  <c r="F11" i="1"/>
  <c r="G11" i="1" l="1"/>
  <c r="F162" i="1"/>
  <c r="G162" i="1" l="1"/>
</calcChain>
</file>

<file path=xl/sharedStrings.xml><?xml version="1.0" encoding="utf-8"?>
<sst xmlns="http://schemas.openxmlformats.org/spreadsheetml/2006/main" count="321" uniqueCount="255">
  <si>
    <t>Наименование доходов</t>
  </si>
  <si>
    <t>Код  классификации доходов бюджетов Российской Федерации</t>
  </si>
  <si>
    <t>План на 01.10.2023г., руб.</t>
  </si>
  <si>
    <t>скрыть</t>
  </si>
  <si>
    <t>Исполнено на 01.10.2023г.,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</si>
  <si>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</si>
  <si>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</si>
  <si>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</si>
  <si>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</si>
  <si>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</si>
  <si>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</si>
  <si>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</si>
  <si>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</si>
  <si>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</si>
  <si>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</si>
  <si>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</si>
  <si>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</si>
  <si>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</si>
  <si>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</si>
  <si>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</si>
  <si>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</si>
  <si>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</si>
  <si>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</si>
  <si>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</si>
  <si>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</si>
  <si>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</si>
  <si>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</si>
  <si>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</si>
  <si>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</si>
  <si>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</si>
  <si>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</si>
  <si>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</si>
  <si>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</si>
  <si>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</si>
  <si>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</si>
  <si>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</si>
  <si>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</si>
  <si>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</si>
  <si>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</si>
  <si>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</si>
  <si>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</si>
  <si>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</si>
  <si>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</si>
  <si>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</si>
  <si>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</si>
  <si>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</si>
  <si>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</si>
  <si>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</si>
  <si>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</si>
  <si>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</si>
  <si>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</si>
  <si>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</si>
  <si>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</si>
  <si>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</si>
  <si>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</si>
  <si>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</si>
  <si>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</si>
  <si>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</si>
  <si>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</si>
  <si>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</si>
  <si>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</si>
  <si>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</si>
  <si>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</si>
  <si>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</si>
  <si>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</si>
  <si>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</si>
  <si>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</si>
  <si>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</si>
  <si>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</si>
  <si>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</si>
  <si>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00011406013000000430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</si>
  <si>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</si>
  <si>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</si>
  <si>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</si>
  <si>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</si>
  <si>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</si>
  <si>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</si>
  <si>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</si>
  <si>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</si>
  <si>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</si>
  <si>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</si>
  <si>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платежи, зачисляемые в бюджеты муниципальных районов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</si>
  <si>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</si>
  <si>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</si>
  <si>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</si>
  <si>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</si>
  <si>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</si>
  <si>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</si>
  <si>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</si>
  <si>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</si>
  <si>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</si>
  <si>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</si>
  <si>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</si>
  <si>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</si>
  <si>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</si>
  <si>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</si>
  <si>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</si>
  <si>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</si>
  <si>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</si>
  <si>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местных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</si>
  <si>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</si>
  <si>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</si>
  <si>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</si>
  <si>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</si>
  <si>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</si>
  <si>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</si>
  <si>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</si>
  <si>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>Субсидии бюджетам муниципальных районов на софинансирование вопросов местного значения</t>
  </si>
  <si>
    <t>00020229999050000150</t>
  </si>
  <si>
    <t>Субсидии на 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</si>
  <si>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</si>
  <si>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</si>
  <si>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</si>
  <si>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</si>
  <si>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</si>
  <si>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</si>
  <si>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</si>
  <si>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</si>
  <si>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</si>
  <si>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</si>
  <si>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</si>
  <si>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</si>
  <si>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</si>
  <si>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Субсидия на государственную поддержку отрасли культуры (комплектование книжных фондов библиотек муниципальных образований и подписка на периодическую печать)</t>
  </si>
  <si>
    <t>Субсидия на обеспечение уровня финансирования муниципальных организаций, осуществляющих спортивную подготовку в соответствии с требованиями федеральных стандартов спортивной подготовки</t>
  </si>
  <si>
    <t>00020225081050000150</t>
  </si>
  <si>
    <t>Субсидия на софинансирование капитальных вложений в объекты муниципальной собственности (Адресная программа Архангельской области "Переселение граждан из аварийного жилищного фонда на 2019-2025 годы" за счет средств, поступивших от государственной корпорации - Фонда содействия реформированию жилищно-коммунального хозяйства)</t>
  </si>
  <si>
    <t>00020220299050000150</t>
  </si>
  <si>
    <t>Субсидия на софинансирование капитальных вложений в объекты муниципальной собственности (Адресная программа Архангельской области "Переселение граждан из аварийного жилищного фонда на 2019-2025 годы" за счет средств бюджетов субъектов РФ)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</si>
  <si>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</si>
  <si>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</si>
  <si>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</si>
  <si>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</si>
  <si>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реализацию мероприятий государственной программы Архангельской области "Комплексное развитие сельских территорий" по улучшению жилищных условий граждан, проживающих в сельской местности, в т.ч. молодых семей и молодых специалистов</t>
  </si>
  <si>
    <t xml:space="preserve">Субсидия на реализацию мероприятий по финансовой поддержке социально ориентированных некоммерческих организаций </t>
  </si>
  <si>
    <t xml:space="preserve">Субсидия бюджетам муниципальных районов на подготовку проектов межевания земельных участков и на проведение кадастровых работ </t>
  </si>
  <si>
    <t>00020225599050000150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</si>
  <si>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</si>
  <si>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</si>
  <si>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</si>
  <si>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</si>
  <si>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</si>
  <si>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</si>
  <si>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</si>
  <si>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</si>
  <si>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</si>
  <si>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</si>
  <si>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проведение комплексных кадастровых работ</t>
  </si>
  <si>
    <t>00020225511050000150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</si>
  <si>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</si>
  <si>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</si>
  <si>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</si>
  <si>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</si>
  <si>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</si>
  <si>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Иные межбюджетные трансферты на ремонт автомобильной дороги общего пользования местного значения подъезд к ФАП в п.Аргуновский Вельского района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</si>
  <si>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</si>
  <si>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</si>
  <si>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создание сети базовых образовательных организаций, реализующих образовательные программы общего образования, обеспечивающих совместное обучение инвалидов и лиц, не имеющих нарушений в развитии в рамках государственной программы Архангельской области "Развитие образования и науки Архангельской области", подпрограммы "Содержание, обучение, воспитание и соц.обеспечение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</si>
  <si>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00020202999050000151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</si>
  <si>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</si>
  <si>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</si>
  <si>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</si>
  <si>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</si>
  <si>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</si>
  <si>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мероприятия по реализации приоритетных проектов в сфере туризма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</si>
  <si>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</si>
  <si>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</si>
  <si>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</si>
  <si>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</si>
  <si>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</si>
  <si>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00020225519050000150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</si>
  <si>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</si>
  <si>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</si>
  <si>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</si>
  <si>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строительство и реконструкцию (модернизацию) объектов питьевого водоснабжения (реконструкция водопроводных очистных сооружений г.Вельск (1 этап))</t>
  </si>
  <si>
    <t>00020225243050000150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</si>
  <si>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</si>
  <si>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</si>
  <si>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</si>
  <si>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</si>
  <si>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</si>
  <si>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00020239999050000150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</si>
  <si>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</si>
  <si>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>00020235082050000150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</si>
  <si>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</si>
  <si>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</si>
  <si>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</si>
  <si>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</si>
  <si>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</si>
  <si>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</si>
  <si>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</si>
  <si>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</si>
  <si>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организации и осуществлению деятельности по опеке и попечительству,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</si>
  <si>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</si>
  <si>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</si>
  <si>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основную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</si>
  <si>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</si>
  <si>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</si>
  <si>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</si>
  <si>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</si>
  <si>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Субвенции на возмещение убытков, возникающих в результате государственного регулирования розничных цен на топливо печное бытовое (дрова), реализуемое населению для нужд отопления</t>
  </si>
  <si>
    <t>00020203999050000151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</si>
  <si>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государственной корпорации - Фонда содействия реформированию ЖКХ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</si>
  <si>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</si>
  <si>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</si>
  <si>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</si>
  <si>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</si>
  <si>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</si>
  <si>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</si>
  <si>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</si>
  <si>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</si>
  <si>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</si>
  <si>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</si>
  <si>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</si>
  <si>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</si>
  <si>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</si>
  <si>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мероприятий в сфере обращения с отходами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</si>
  <si>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</si>
  <si>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</si>
  <si>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</si>
  <si>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>Межбюджетные трансферты, передаваемые бюджетам муниципальных районов из бюджетов поселений 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</si>
  <si>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</si>
  <si>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00020249999050000150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</si>
  <si>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</si>
  <si>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(учреждениям общего образования)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</si>
  <si>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</si>
  <si>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</si>
  <si>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</si>
  <si>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 xml:space="preserve">Иные межбюджетные трансферты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</si>
  <si>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Иные межбюджетные трансферты на реализацию мероприятий по модернизации системы дошкольного образования</t>
  </si>
  <si>
    <t>Иные межбюджетные трансферты на реализацию мероприятий по развитию инфраструктуры образовательных организаций</t>
  </si>
  <si>
    <t>Иные межбюджетные трансферты на обеспечение учреждений культуры автотранспортом для обслуживания населения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</si>
  <si>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</si>
  <si>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Иные межбюджетные трансферты на ремонт зданий муниципальных учреждений культуры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</si>
  <si>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</si>
  <si>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</si>
  <si>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</si>
  <si>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</si>
  <si>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</si>
  <si>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</si>
  <si>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</si>
  <si>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</si>
  <si>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</si>
  <si>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</si>
  <si>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</si>
  <si>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ДОХОДЫ ОТ ПРЕДПРИНИМАТЕЛЬСКОЙ И ИНОЙ ПРИНОСЯЩЕЙ ДОХОД ДЕЯТЕЛЬНОСТИ</t>
  </si>
  <si>
    <t>00030000000000000000</t>
  </si>
  <si>
    <t>ВСЕГО ДОХОДОВ</t>
  </si>
  <si>
    <t>+</t>
  </si>
  <si>
    <t>Приложение № 1</t>
  </si>
  <si>
    <t>к  постановлению администрации</t>
  </si>
  <si>
    <t>Вельского муниципального района</t>
  </si>
  <si>
    <t>Архангельской области</t>
  </si>
  <si>
    <t>от 31.10. 2023  №  869</t>
  </si>
  <si>
    <t>Отчёт об исполнении бюджета Вельского муниципального района по доходам   за 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</si>
</sst>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8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horizontal="right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5" fillId="2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left" wrapText="1"/>
    </xf>
    <xf numFmtId="4" fontId="4" fillId="2" borderId="4" xfId="1" applyNumberFormat="1" applyFont="1" applyFill="1" applyBorder="1" applyAlignment="1">
      <alignment horizontal="right"/>
    </xf>
    <xf numFmtId="164" fontId="4" fillId="2" borderId="4" xfId="1" applyNumberFormat="1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0" fillId="2" borderId="0" xfId="0" applyFill="1" applyBorder="1"/>
    <xf numFmtId="4" fontId="7" fillId="2" borderId="4" xfId="1" applyNumberFormat="1" applyFont="1" applyFill="1" applyBorder="1" applyAlignment="1">
      <alignment horizontal="right"/>
    </xf>
    <xf numFmtId="164" fontId="7" fillId="2" borderId="4" xfId="1" applyNumberFormat="1" applyFont="1" applyFill="1" applyBorder="1" applyAlignment="1">
      <alignment horizontal="right"/>
    </xf>
    <xf numFmtId="1" fontId="4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wrapText="1"/>
    </xf>
    <xf numFmtId="166" fontId="3" fillId="2" borderId="6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vertical="center" wrapText="1"/>
    </xf>
    <xf numFmtId="49" fontId="7" fillId="2" borderId="7" xfId="0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/>
    </xf>
    <xf numFmtId="164" fontId="0" fillId="2" borderId="0" xfId="0" applyNumberFormat="1" applyFill="1"/>
    <xf numFmtId="4" fontId="7" fillId="2" borderId="4" xfId="0" applyNumberFormat="1" applyFont="1" applyFill="1" applyBorder="1"/>
    <xf numFmtId="0" fontId="7" fillId="2" borderId="0" xfId="0" applyFont="1" applyFill="1" applyBorder="1" applyAlignment="1">
      <alignment horizontal="left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wrapText="1"/>
    </xf>
    <xf numFmtId="164" fontId="7" fillId="2" borderId="4" xfId="0" applyNumberFormat="1" applyFont="1" applyFill="1" applyBorder="1"/>
    <xf numFmtId="0" fontId="7" fillId="2" borderId="4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4" fontId="4" fillId="2" borderId="5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164" fontId="4" fillId="2" borderId="4" xfId="0" applyNumberFormat="1" applyFont="1" applyFill="1" applyBorder="1"/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/>
    <xf numFmtId="4" fontId="4" fillId="2" borderId="4" xfId="0" applyNumberFormat="1" applyFont="1" applyFill="1" applyBorder="1"/>
    <xf numFmtId="0" fontId="3" fillId="2" borderId="0" xfId="0" applyFont="1" applyFill="1" applyAlignment="1">
      <alignment wrapText="1"/>
    </xf>
    <xf numFmtId="0" fontId="7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05"/>
  <sheetViews>
    <sheetView tabSelected="1" topLeftCell="A73" zoomScaleNormal="100" workbookViewId="0">
      <selection activeCell="L74" sqref="L74"/>
    </sheetView>
  </sheetViews>
  <sheetFormatPr defaultRowHeight="11.4" x14ac:dyDescent="0.2"/>
  <cols>
    <col min="1" max="1" width="55.42578125" style="54" customWidth="1"/>
    <col min="2" max="2" width="25.42578125" style="8" customWidth="1"/>
    <col min="3" max="3" width="22.42578125" style="8" customWidth="1"/>
    <col min="4" max="4" width="22" style="8" customWidth="1"/>
    <col min="5" max="5" width="12" style="8" hidden="1" customWidth="1"/>
    <col min="6" max="6" width="19" style="8" customWidth="1"/>
    <col min="7" max="7" width="9.140625" style="8" customWidth="1"/>
    <col min="8" max="16384" width="9.140625" style="10"/>
  </cols>
  <sheetData>
    <row r="1" spans="1:8" ht="13.2" x14ac:dyDescent="0.25">
      <c r="C1" s="55" t="s">
        <v>249</v>
      </c>
      <c r="D1" s="55"/>
    </row>
    <row r="2" spans="1:8" ht="13.2" x14ac:dyDescent="0.25">
      <c r="C2" s="55" t="s">
        <v>250</v>
      </c>
      <c r="D2" s="55"/>
    </row>
    <row r="3" spans="1:8" ht="13.2" x14ac:dyDescent="0.25">
      <c r="C3" s="55" t="s">
        <v>251</v>
      </c>
      <c r="D3" s="55"/>
    </row>
    <row r="4" spans="1:8" ht="13.2" x14ac:dyDescent="0.25">
      <c r="C4" s="55" t="s">
        <v>252</v>
      </c>
      <c r="D4" s="55"/>
    </row>
    <row r="5" spans="1:8" ht="13.2" x14ac:dyDescent="0.25">
      <c r="C5" s="55" t="s">
        <v>253</v>
      </c>
      <c r="D5" s="55"/>
    </row>
    <row r="6" spans="1:8" ht="40.5" customHeight="1" x14ac:dyDescent="0.2">
      <c r="A6" s="56" t="s">
        <v>254</v>
      </c>
      <c r="B6" s="56"/>
      <c r="C6" s="56"/>
      <c r="D6" s="56"/>
      <c r="E6" s="56"/>
      <c r="F6" s="56"/>
      <c r="G6" s="56"/>
    </row>
    <row r="7" spans="1:8" ht="12.75" customHeight="1" x14ac:dyDescent="0.2">
      <c r="A7" s="11"/>
      <c r="B7" s="1"/>
      <c r="C7" s="1"/>
      <c r="D7" s="1"/>
      <c r="E7" s="1"/>
      <c r="F7" s="1"/>
      <c r="G7" s="1"/>
    </row>
    <row r="8" spans="1:8" ht="29.25" customHeight="1" x14ac:dyDescent="0.25">
      <c r="A8" s="57" t="s">
        <v>0</v>
      </c>
      <c r="B8" s="59" t="s">
        <v>1</v>
      </c>
      <c r="C8" s="61" t="s">
        <v>2</v>
      </c>
      <c r="D8" s="62"/>
      <c r="E8" s="2" t="s">
        <v>3</v>
      </c>
      <c r="F8" s="63" t="s">
        <v>4</v>
      </c>
      <c r="G8" s="63" t="s">
        <v>5</v>
      </c>
      <c r="H8" s="12"/>
    </row>
    <row r="9" spans="1:8" ht="31.5" customHeight="1" x14ac:dyDescent="0.2">
      <c r="A9" s="58"/>
      <c r="B9" s="60"/>
      <c r="C9" s="3" t="s">
        <v>6</v>
      </c>
      <c r="D9" s="3" t="s">
        <v>7</v>
      </c>
      <c r="E9" s="3" t="s">
        <v>8</v>
      </c>
      <c r="F9" s="63"/>
      <c r="G9" s="63" t="s">
        <v>9</v>
      </c>
    </row>
    <row r="10" spans="1:8" ht="14.25" customHeight="1" x14ac:dyDescent="0.25">
      <c r="A10" s="13">
        <v>1</v>
      </c>
      <c r="B10" s="14" t="s">
        <v>10</v>
      </c>
      <c r="C10" s="4">
        <v>3</v>
      </c>
      <c r="D10" s="4">
        <v>4</v>
      </c>
      <c r="E10" s="4"/>
      <c r="F10" s="4">
        <v>5</v>
      </c>
      <c r="G10" s="4">
        <v>6</v>
      </c>
    </row>
    <row r="11" spans="1:8" ht="13.2" x14ac:dyDescent="0.25">
      <c r="A11" s="15" t="s">
        <v>11</v>
      </c>
      <c r="B11" s="16" t="s">
        <v>12</v>
      </c>
      <c r="C11" s="17">
        <f>C12+C15+C20+C21+C22+C23+C30+C32+C36+C42+C14+C45+C47+C46</f>
        <v>467013199</v>
      </c>
      <c r="D11" s="17">
        <f>D12+D15+D20+D21+D22+D23+D30+D32+D36+D42+D14+D45+D47+D46</f>
        <v>490422285.69</v>
      </c>
      <c r="E11" s="17" t="e">
        <f>E12+E15+E20+E21+E22+E23+E30+E32+E36+E42+E14</f>
        <v>#REF!</v>
      </c>
      <c r="F11" s="17">
        <f>F12+F15+F20+F21+F22+F23+F30+F32+F36+F42+F14+F45+F47+F46</f>
        <v>358492700.31</v>
      </c>
      <c r="G11" s="18">
        <f t="shared" ref="G11:G21" si="0">F11/D11*100</f>
        <v>73.098778495683248</v>
      </c>
    </row>
    <row r="12" spans="1:8" ht="13.5" customHeight="1" x14ac:dyDescent="0.25">
      <c r="A12" s="19" t="s">
        <v>13</v>
      </c>
      <c r="B12" s="16" t="s">
        <v>14</v>
      </c>
      <c r="C12" s="20">
        <f>C13</f>
        <v>278121511</v>
      </c>
      <c r="D12" s="20">
        <f>D13</f>
        <v>278121511</v>
      </c>
      <c r="E12" s="20">
        <f>E13</f>
        <v>0</v>
      </c>
      <c r="F12" s="20">
        <f>F13</f>
        <v>209148455.33000001</v>
      </c>
      <c r="G12" s="21">
        <f t="shared" si="0"/>
        <v>75.200387980777222</v>
      </c>
    </row>
    <row r="13" spans="1:8" ht="13.5" customHeight="1" x14ac:dyDescent="0.25">
      <c r="A13" s="5" t="s">
        <v>15</v>
      </c>
      <c r="B13" s="22" t="s">
        <v>16</v>
      </c>
      <c r="C13" s="23">
        <v>278121511</v>
      </c>
      <c r="D13" s="23">
        <v>278121511</v>
      </c>
      <c r="E13" s="23"/>
      <c r="F13" s="23">
        <v>209148455.33000001</v>
      </c>
      <c r="G13" s="24">
        <f t="shared" si="0"/>
        <v>75.200387980777222</v>
      </c>
      <c r="H13" s="25"/>
    </row>
    <row r="14" spans="1:8" ht="13.5" customHeight="1" x14ac:dyDescent="0.25">
      <c r="A14" s="19" t="s">
        <v>17</v>
      </c>
      <c r="B14" s="16" t="s">
        <v>18</v>
      </c>
      <c r="C14" s="6">
        <v>36547446</v>
      </c>
      <c r="D14" s="6">
        <v>39547446</v>
      </c>
      <c r="E14" s="6"/>
      <c r="F14" s="6">
        <v>30776364.809999999</v>
      </c>
      <c r="G14" s="21">
        <f t="shared" si="0"/>
        <v>77.821371347216711</v>
      </c>
      <c r="H14" s="25"/>
    </row>
    <row r="15" spans="1:8" ht="14.25" customHeight="1" x14ac:dyDescent="0.25">
      <c r="A15" s="19" t="s">
        <v>19</v>
      </c>
      <c r="B15" s="16" t="s">
        <v>20</v>
      </c>
      <c r="C15" s="20">
        <f>C17+C18+C19+C16</f>
        <v>37723000</v>
      </c>
      <c r="D15" s="20">
        <f t="shared" ref="D15:F15" si="1">D17+D18+D19+D16</f>
        <v>37723000</v>
      </c>
      <c r="E15" s="20">
        <f t="shared" si="1"/>
        <v>0</v>
      </c>
      <c r="F15" s="20">
        <f t="shared" si="1"/>
        <v>29323447.780000001</v>
      </c>
      <c r="G15" s="21">
        <f t="shared" si="0"/>
        <v>77.73360490947168</v>
      </c>
      <c r="H15" s="25"/>
    </row>
    <row r="16" spans="1:8" ht="14.25" customHeight="1" x14ac:dyDescent="0.25">
      <c r="A16" s="5" t="s">
        <v>21</v>
      </c>
      <c r="B16" s="22" t="s">
        <v>22</v>
      </c>
      <c r="C16" s="26">
        <v>24646000</v>
      </c>
      <c r="D16" s="26">
        <v>24646000</v>
      </c>
      <c r="E16" s="26"/>
      <c r="F16" s="26">
        <v>22060264.309999999</v>
      </c>
      <c r="G16" s="27">
        <f t="shared" si="0"/>
        <v>89.508497565527861</v>
      </c>
      <c r="H16" s="25"/>
    </row>
    <row r="17" spans="1:8" ht="16.2" customHeight="1" x14ac:dyDescent="0.25">
      <c r="A17" s="5" t="s">
        <v>23</v>
      </c>
      <c r="B17" s="22" t="s">
        <v>24</v>
      </c>
      <c r="C17" s="26">
        <v>13000000</v>
      </c>
      <c r="D17" s="26">
        <v>13000000</v>
      </c>
      <c r="E17" s="26"/>
      <c r="F17" s="26">
        <v>7458523.8700000001</v>
      </c>
      <c r="G17" s="27">
        <f t="shared" si="0"/>
        <v>57.373260538461537</v>
      </c>
      <c r="H17" s="25"/>
    </row>
    <row r="18" spans="1:8" ht="26.4" x14ac:dyDescent="0.25">
      <c r="A18" s="5" t="s">
        <v>25</v>
      </c>
      <c r="B18" s="22" t="s">
        <v>26</v>
      </c>
      <c r="C18" s="23">
        <v>0</v>
      </c>
      <c r="D18" s="23">
        <v>0</v>
      </c>
      <c r="E18" s="23"/>
      <c r="F18" s="23">
        <v>-197280.8</v>
      </c>
      <c r="G18" s="24"/>
      <c r="H18" s="25"/>
    </row>
    <row r="19" spans="1:8" ht="15.75" customHeight="1" x14ac:dyDescent="0.25">
      <c r="A19" s="5" t="s">
        <v>27</v>
      </c>
      <c r="B19" s="22" t="s">
        <v>28</v>
      </c>
      <c r="C19" s="23">
        <v>77000</v>
      </c>
      <c r="D19" s="23">
        <v>77000</v>
      </c>
      <c r="E19" s="23"/>
      <c r="F19" s="23">
        <v>1940.4</v>
      </c>
      <c r="G19" s="24">
        <f t="shared" si="0"/>
        <v>2.52</v>
      </c>
      <c r="H19" s="25"/>
    </row>
    <row r="20" spans="1:8" ht="15" customHeight="1" x14ac:dyDescent="0.25">
      <c r="A20" s="19" t="s">
        <v>29</v>
      </c>
      <c r="B20" s="16" t="s">
        <v>30</v>
      </c>
      <c r="C20" s="20">
        <v>26654549</v>
      </c>
      <c r="D20" s="20">
        <v>26654549</v>
      </c>
      <c r="E20" s="20" t="e">
        <f>#REF!</f>
        <v>#REF!</v>
      </c>
      <c r="F20" s="20">
        <v>4405029.62</v>
      </c>
      <c r="G20" s="24">
        <f t="shared" si="0"/>
        <v>16.526370864500464</v>
      </c>
    </row>
    <row r="21" spans="1:8" ht="18" customHeight="1" x14ac:dyDescent="0.25">
      <c r="A21" s="19" t="s">
        <v>31</v>
      </c>
      <c r="B21" s="16" t="s">
        <v>32</v>
      </c>
      <c r="C21" s="20">
        <v>10905210</v>
      </c>
      <c r="D21" s="20">
        <v>10905210</v>
      </c>
      <c r="E21" s="20"/>
      <c r="F21" s="20">
        <v>6045049.3099999996</v>
      </c>
      <c r="G21" s="21">
        <f t="shared" si="0"/>
        <v>55.432672181461882</v>
      </c>
    </row>
    <row r="22" spans="1:8" ht="40.200000000000003" customHeight="1" x14ac:dyDescent="0.25">
      <c r="A22" s="19" t="s">
        <v>33</v>
      </c>
      <c r="B22" s="16" t="s">
        <v>34</v>
      </c>
      <c r="C22" s="20">
        <v>0</v>
      </c>
      <c r="D22" s="20">
        <v>0</v>
      </c>
      <c r="E22" s="20">
        <v>43</v>
      </c>
      <c r="F22" s="20">
        <v>2.56</v>
      </c>
      <c r="G22" s="28">
        <v>0</v>
      </c>
    </row>
    <row r="23" spans="1:8" ht="39" customHeight="1" x14ac:dyDescent="0.25">
      <c r="A23" s="19" t="s">
        <v>35</v>
      </c>
      <c r="B23" s="16" t="s">
        <v>36</v>
      </c>
      <c r="C23" s="20">
        <f>C25+C27+C29+C24+C26</f>
        <v>23160800</v>
      </c>
      <c r="D23" s="20">
        <f>D25+D27+D29+D24+D26+D28</f>
        <v>23160800</v>
      </c>
      <c r="E23" s="20">
        <f t="shared" ref="E23" si="2">E25+E27+E29+E24+E26</f>
        <v>0</v>
      </c>
      <c r="F23" s="20">
        <f>F25+F27+F29+F24+F26+F28</f>
        <v>17148997.709999997</v>
      </c>
      <c r="G23" s="21">
        <f>F23/D23*100</f>
        <v>74.043201055231251</v>
      </c>
    </row>
    <row r="24" spans="1:8" ht="31.5" customHeight="1" x14ac:dyDescent="0.25">
      <c r="A24" s="5" t="s">
        <v>37</v>
      </c>
      <c r="B24" s="22" t="s">
        <v>38</v>
      </c>
      <c r="C24" s="26">
        <v>1500000</v>
      </c>
      <c r="D24" s="26">
        <v>1500000</v>
      </c>
      <c r="E24" s="26"/>
      <c r="F24" s="26">
        <v>1004220</v>
      </c>
      <c r="G24" s="27">
        <f t="shared" ref="G24:G46" si="3">F24/D24*100</f>
        <v>66.947999999999993</v>
      </c>
    </row>
    <row r="25" spans="1:8" ht="82.2" customHeight="1" x14ac:dyDescent="0.25">
      <c r="A25" s="5" t="s">
        <v>39</v>
      </c>
      <c r="B25" s="22" t="s">
        <v>40</v>
      </c>
      <c r="C25" s="26">
        <v>5823000</v>
      </c>
      <c r="D25" s="26">
        <v>5823000</v>
      </c>
      <c r="E25" s="26"/>
      <c r="F25" s="26">
        <v>4017151.03</v>
      </c>
      <c r="G25" s="27">
        <f t="shared" si="3"/>
        <v>68.987652928043957</v>
      </c>
      <c r="H25" s="25"/>
    </row>
    <row r="26" spans="1:8" ht="76.8" customHeight="1" x14ac:dyDescent="0.25">
      <c r="A26" s="5" t="s">
        <v>41</v>
      </c>
      <c r="B26" s="22" t="s">
        <v>42</v>
      </c>
      <c r="C26" s="26">
        <v>472800</v>
      </c>
      <c r="D26" s="26">
        <v>472800</v>
      </c>
      <c r="E26" s="26"/>
      <c r="F26" s="26">
        <v>342700</v>
      </c>
      <c r="G26" s="27">
        <f t="shared" si="3"/>
        <v>72.483079526226732</v>
      </c>
      <c r="H26" s="25"/>
    </row>
    <row r="27" spans="1:8" ht="46.2" customHeight="1" x14ac:dyDescent="0.25">
      <c r="A27" s="5" t="s">
        <v>43</v>
      </c>
      <c r="B27" s="22" t="s">
        <v>44</v>
      </c>
      <c r="C27" s="23">
        <v>6365000</v>
      </c>
      <c r="D27" s="23">
        <v>6365000</v>
      </c>
      <c r="E27" s="23"/>
      <c r="F27" s="23">
        <v>5632637.7699999996</v>
      </c>
      <c r="G27" s="24">
        <f t="shared" si="3"/>
        <v>88.493916260801257</v>
      </c>
    </row>
    <row r="28" spans="1:8" ht="186.6" customHeight="1" x14ac:dyDescent="0.25">
      <c r="A28" s="5" t="s">
        <v>45</v>
      </c>
      <c r="B28" s="22" t="s">
        <v>46</v>
      </c>
      <c r="C28" s="23">
        <v>0</v>
      </c>
      <c r="D28" s="23">
        <v>0</v>
      </c>
      <c r="E28" s="23"/>
      <c r="F28" s="23">
        <v>24445.02</v>
      </c>
      <c r="G28" s="24">
        <v>0</v>
      </c>
    </row>
    <row r="29" spans="1:8" ht="83.4" customHeight="1" x14ac:dyDescent="0.25">
      <c r="A29" s="5" t="s">
        <v>47</v>
      </c>
      <c r="B29" s="22" t="s">
        <v>48</v>
      </c>
      <c r="C29" s="23">
        <v>9000000</v>
      </c>
      <c r="D29" s="23">
        <v>9000000</v>
      </c>
      <c r="E29" s="23"/>
      <c r="F29" s="23">
        <v>6127843.8899999997</v>
      </c>
      <c r="G29" s="24">
        <f t="shared" si="3"/>
        <v>68.087154333333331</v>
      </c>
    </row>
    <row r="30" spans="1:8" ht="26.4" x14ac:dyDescent="0.25">
      <c r="A30" s="19" t="s">
        <v>49</v>
      </c>
      <c r="B30" s="16" t="s">
        <v>50</v>
      </c>
      <c r="C30" s="20">
        <f>C31</f>
        <v>1740030</v>
      </c>
      <c r="D30" s="20">
        <f>D31</f>
        <v>2727262.13</v>
      </c>
      <c r="E30" s="20">
        <f>E31</f>
        <v>0</v>
      </c>
      <c r="F30" s="20">
        <f>F31</f>
        <v>3678541.67</v>
      </c>
      <c r="G30" s="21">
        <f t="shared" si="3"/>
        <v>134.88038533355063</v>
      </c>
    </row>
    <row r="31" spans="1:8" ht="25.5" customHeight="1" x14ac:dyDescent="0.25">
      <c r="A31" s="5" t="s">
        <v>51</v>
      </c>
      <c r="B31" s="22" t="s">
        <v>52</v>
      </c>
      <c r="C31" s="23">
        <v>1740030</v>
      </c>
      <c r="D31" s="23">
        <v>2727262.13</v>
      </c>
      <c r="E31" s="23"/>
      <c r="F31" s="23">
        <v>3678541.67</v>
      </c>
      <c r="G31" s="24">
        <f t="shared" si="3"/>
        <v>134.88038533355063</v>
      </c>
    </row>
    <row r="32" spans="1:8" ht="27" customHeight="1" x14ac:dyDescent="0.25">
      <c r="A32" s="19" t="s">
        <v>53</v>
      </c>
      <c r="B32" s="16" t="s">
        <v>54</v>
      </c>
      <c r="C32" s="6">
        <f>C33+C35+C34</f>
        <v>31498000</v>
      </c>
      <c r="D32" s="6">
        <f>D33+D35+D34</f>
        <v>41443000</v>
      </c>
      <c r="E32" s="6">
        <f>E33+E35</f>
        <v>0</v>
      </c>
      <c r="F32" s="6">
        <f>F33+F35+F34</f>
        <v>30234140</v>
      </c>
      <c r="G32" s="29">
        <f t="shared" si="3"/>
        <v>72.953550659942564</v>
      </c>
    </row>
    <row r="33" spans="1:9" ht="39.6" x14ac:dyDescent="0.25">
      <c r="A33" s="5" t="s">
        <v>55</v>
      </c>
      <c r="B33" s="22" t="s">
        <v>56</v>
      </c>
      <c r="C33" s="23">
        <v>31170000</v>
      </c>
      <c r="D33" s="23">
        <v>40715000</v>
      </c>
      <c r="E33" s="23"/>
      <c r="F33" s="23">
        <v>29687721.82</v>
      </c>
      <c r="G33" s="24">
        <f t="shared" si="3"/>
        <v>72.915932260837536</v>
      </c>
      <c r="H33" s="25"/>
    </row>
    <row r="34" spans="1:9" ht="49.8" customHeight="1" x14ac:dyDescent="0.25">
      <c r="A34" s="5" t="s">
        <v>57</v>
      </c>
      <c r="B34" s="22" t="s">
        <v>58</v>
      </c>
      <c r="C34" s="23">
        <v>328000</v>
      </c>
      <c r="D34" s="23">
        <v>328000</v>
      </c>
      <c r="E34" s="23"/>
      <c r="F34" s="23">
        <v>247385.72</v>
      </c>
      <c r="G34" s="24">
        <f t="shared" si="3"/>
        <v>75.422475609756106</v>
      </c>
      <c r="H34" s="25"/>
    </row>
    <row r="35" spans="1:9" ht="28.5" customHeight="1" x14ac:dyDescent="0.25">
      <c r="A35" s="5" t="s">
        <v>59</v>
      </c>
      <c r="B35" s="22" t="s">
        <v>60</v>
      </c>
      <c r="C35" s="23">
        <v>0</v>
      </c>
      <c r="D35" s="23">
        <v>400000</v>
      </c>
      <c r="E35" s="23"/>
      <c r="F35" s="23">
        <v>299032.46000000002</v>
      </c>
      <c r="G35" s="24">
        <f t="shared" si="3"/>
        <v>74.758115000000004</v>
      </c>
    </row>
    <row r="36" spans="1:9" ht="26.4" x14ac:dyDescent="0.25">
      <c r="A36" s="19" t="s">
        <v>61</v>
      </c>
      <c r="B36" s="16" t="s">
        <v>62</v>
      </c>
      <c r="C36" s="6">
        <f>C37+C40+C39+C41+C38</f>
        <v>15527653</v>
      </c>
      <c r="D36" s="6">
        <f t="shared" ref="D36:F36" si="4">D37+D40+D39+D41+D38</f>
        <v>24480371.720000003</v>
      </c>
      <c r="E36" s="6">
        <f t="shared" si="4"/>
        <v>0</v>
      </c>
      <c r="F36" s="6">
        <f t="shared" si="4"/>
        <v>25015023.820000004</v>
      </c>
      <c r="G36" s="29">
        <f t="shared" si="3"/>
        <v>102.18400319290578</v>
      </c>
    </row>
    <row r="37" spans="1:9" ht="85.8" customHeight="1" x14ac:dyDescent="0.25">
      <c r="A37" s="30" t="s">
        <v>63</v>
      </c>
      <c r="B37" s="22" t="s">
        <v>64</v>
      </c>
      <c r="C37" s="23">
        <v>11620753</v>
      </c>
      <c r="D37" s="23">
        <v>17243829.170000002</v>
      </c>
      <c r="E37" s="23"/>
      <c r="F37" s="23">
        <v>17244637.670000002</v>
      </c>
      <c r="G37" s="24">
        <f t="shared" si="3"/>
        <v>100.00468863378332</v>
      </c>
    </row>
    <row r="38" spans="1:9" ht="97.2" customHeight="1" x14ac:dyDescent="0.25">
      <c r="A38" s="30" t="s">
        <v>65</v>
      </c>
      <c r="B38" s="22" t="s">
        <v>66</v>
      </c>
      <c r="C38" s="23">
        <v>0</v>
      </c>
      <c r="D38" s="23">
        <v>1256362.1200000001</v>
      </c>
      <c r="E38" s="23"/>
      <c r="F38" s="23">
        <v>1311242.1200000001</v>
      </c>
      <c r="G38" s="24">
        <f t="shared" si="3"/>
        <v>104.36816735608043</v>
      </c>
    </row>
    <row r="39" spans="1:9" ht="58.2" customHeight="1" x14ac:dyDescent="0.25">
      <c r="A39" s="30" t="s">
        <v>67</v>
      </c>
      <c r="B39" s="22" t="s">
        <v>68</v>
      </c>
      <c r="C39" s="23">
        <v>2756900</v>
      </c>
      <c r="D39" s="23">
        <v>4143760</v>
      </c>
      <c r="E39" s="23"/>
      <c r="F39" s="23">
        <v>4148337.1</v>
      </c>
      <c r="G39" s="24">
        <f t="shared" si="3"/>
        <v>100.11045765198756</v>
      </c>
    </row>
    <row r="40" spans="1:9" ht="69.599999999999994" customHeight="1" x14ac:dyDescent="0.25">
      <c r="A40" s="30" t="s">
        <v>69</v>
      </c>
      <c r="B40" s="22" t="s">
        <v>70</v>
      </c>
      <c r="C40" s="23">
        <v>850000</v>
      </c>
      <c r="D40" s="23">
        <v>1463717.04</v>
      </c>
      <c r="E40" s="23"/>
      <c r="F40" s="23">
        <f>773193.63+374495.35+48122.94+48716.46+199483.63+68679.82+139954.53+83826.05</f>
        <v>1736472.41</v>
      </c>
      <c r="G40" s="24">
        <f t="shared" si="3"/>
        <v>118.63443292290974</v>
      </c>
      <c r="H40" s="31"/>
      <c r="I40" s="25"/>
    </row>
    <row r="41" spans="1:9" ht="109.8" customHeight="1" x14ac:dyDescent="0.25">
      <c r="A41" s="30" t="s">
        <v>71</v>
      </c>
      <c r="B41" s="22" t="s">
        <v>72</v>
      </c>
      <c r="C41" s="23">
        <v>300000</v>
      </c>
      <c r="D41" s="23">
        <v>372703.39</v>
      </c>
      <c r="E41" s="23"/>
      <c r="F41" s="23">
        <v>574334.52</v>
      </c>
      <c r="G41" s="24">
        <f t="shared" si="3"/>
        <v>154.09962329561853</v>
      </c>
      <c r="H41" s="32"/>
      <c r="I41" s="25"/>
    </row>
    <row r="42" spans="1:9" ht="16.5" customHeight="1" x14ac:dyDescent="0.25">
      <c r="A42" s="19" t="s">
        <v>73</v>
      </c>
      <c r="B42" s="16" t="s">
        <v>74</v>
      </c>
      <c r="C42" s="6">
        <f>C43</f>
        <v>5115000</v>
      </c>
      <c r="D42" s="6">
        <f>D43+D44</f>
        <v>5639135.8399999999</v>
      </c>
      <c r="E42" s="6">
        <f>E43</f>
        <v>0</v>
      </c>
      <c r="F42" s="6">
        <f>F43+F44</f>
        <v>2296750.5499999998</v>
      </c>
      <c r="G42" s="29">
        <f t="shared" si="3"/>
        <v>40.728767938315883</v>
      </c>
    </row>
    <row r="43" spans="1:9" ht="84.6" customHeight="1" x14ac:dyDescent="0.25">
      <c r="A43" s="5" t="s">
        <v>75</v>
      </c>
      <c r="B43" s="22" t="s">
        <v>76</v>
      </c>
      <c r="C43" s="23">
        <v>5115000</v>
      </c>
      <c r="D43" s="23">
        <v>5115000</v>
      </c>
      <c r="E43" s="23"/>
      <c r="F43" s="23">
        <f>2296750.55-F44</f>
        <v>1712308.88</v>
      </c>
      <c r="G43" s="24">
        <f t="shared" si="3"/>
        <v>33.476224437927662</v>
      </c>
    </row>
    <row r="44" spans="1:9" ht="111" customHeight="1" x14ac:dyDescent="0.25">
      <c r="A44" s="5" t="s">
        <v>77</v>
      </c>
      <c r="B44" s="22" t="s">
        <v>78</v>
      </c>
      <c r="C44" s="23">
        <v>0</v>
      </c>
      <c r="D44" s="23">
        <v>524135.84</v>
      </c>
      <c r="E44" s="23"/>
      <c r="F44" s="23">
        <f>511766.53+53929.54+18745.6</f>
        <v>584441.67000000004</v>
      </c>
      <c r="G44" s="24">
        <f t="shared" si="3"/>
        <v>111.50576346773005</v>
      </c>
    </row>
    <row r="45" spans="1:9" ht="14.25" customHeight="1" x14ac:dyDescent="0.25">
      <c r="A45" s="5" t="s">
        <v>79</v>
      </c>
      <c r="B45" s="22" t="s">
        <v>80</v>
      </c>
      <c r="C45" s="23">
        <v>0</v>
      </c>
      <c r="D45" s="23">
        <v>0</v>
      </c>
      <c r="E45" s="23"/>
      <c r="F45" s="23">
        <v>0</v>
      </c>
      <c r="G45" s="24"/>
    </row>
    <row r="46" spans="1:9" ht="26.4" customHeight="1" x14ac:dyDescent="0.25">
      <c r="A46" s="5" t="s">
        <v>81</v>
      </c>
      <c r="B46" s="22" t="s">
        <v>82</v>
      </c>
      <c r="C46" s="23">
        <v>20000</v>
      </c>
      <c r="D46" s="23">
        <v>20000</v>
      </c>
      <c r="E46" s="23"/>
      <c r="F46" s="23">
        <v>0</v>
      </c>
      <c r="G46" s="24">
        <f t="shared" si="3"/>
        <v>0</v>
      </c>
    </row>
    <row r="47" spans="1:9" ht="18" customHeight="1" x14ac:dyDescent="0.25">
      <c r="A47" s="5" t="s">
        <v>83</v>
      </c>
      <c r="B47" s="22" t="s">
        <v>84</v>
      </c>
      <c r="C47" s="23">
        <v>0</v>
      </c>
      <c r="D47" s="23">
        <v>0</v>
      </c>
      <c r="E47" s="23"/>
      <c r="F47" s="23">
        <v>420897.15</v>
      </c>
      <c r="G47" s="24"/>
    </row>
    <row r="48" spans="1:9" ht="43.8" customHeight="1" x14ac:dyDescent="0.25">
      <c r="A48" s="19" t="s">
        <v>85</v>
      </c>
      <c r="B48" s="16" t="s">
        <v>86</v>
      </c>
      <c r="C48" s="6">
        <v>0</v>
      </c>
      <c r="D48" s="6">
        <v>7288712.75</v>
      </c>
      <c r="E48" s="6"/>
      <c r="F48" s="6">
        <v>7288832.75</v>
      </c>
      <c r="G48" s="21">
        <f>F48/D48*100</f>
        <v>100.00164638124886</v>
      </c>
    </row>
    <row r="49" spans="1:8" ht="51" customHeight="1" x14ac:dyDescent="0.25">
      <c r="A49" s="19" t="s">
        <v>87</v>
      </c>
      <c r="B49" s="16" t="s">
        <v>88</v>
      </c>
      <c r="C49" s="6">
        <v>0</v>
      </c>
      <c r="D49" s="6">
        <v>-134934</v>
      </c>
      <c r="E49" s="6">
        <f t="shared" ref="E49" si="5">E50</f>
        <v>0</v>
      </c>
      <c r="F49" s="6">
        <v>-134934</v>
      </c>
      <c r="G49" s="21">
        <f>F49/D49*100</f>
        <v>100</v>
      </c>
    </row>
    <row r="50" spans="1:8" ht="88.2" hidden="1" customHeight="1" x14ac:dyDescent="0.25">
      <c r="A50" s="5" t="s">
        <v>89</v>
      </c>
      <c r="B50" s="22" t="s">
        <v>90</v>
      </c>
      <c r="C50" s="23"/>
      <c r="D50" s="26"/>
      <c r="E50" s="26"/>
      <c r="F50" s="26"/>
      <c r="G50" s="24" t="e">
        <f t="shared" ref="G50" si="6">F50/D50*100</f>
        <v>#DIV/0!</v>
      </c>
    </row>
    <row r="51" spans="1:8" ht="20.25" customHeight="1" x14ac:dyDescent="0.25">
      <c r="A51" s="19" t="s">
        <v>91</v>
      </c>
      <c r="B51" s="16" t="s">
        <v>92</v>
      </c>
      <c r="C51" s="20">
        <f>C52</f>
        <v>1765860423.0899999</v>
      </c>
      <c r="D51" s="20">
        <f>D52+D160</f>
        <v>2061543759.1400003</v>
      </c>
      <c r="E51" s="20">
        <f>E52+E159</f>
        <v>0</v>
      </c>
      <c r="F51" s="20">
        <f>F52+F160</f>
        <v>1550254798.72</v>
      </c>
      <c r="G51" s="21">
        <f>F51/D51*100</f>
        <v>75.19873356298335</v>
      </c>
    </row>
    <row r="52" spans="1:8" ht="26.4" x14ac:dyDescent="0.25">
      <c r="A52" s="33" t="s">
        <v>93</v>
      </c>
      <c r="B52" s="34" t="s">
        <v>94</v>
      </c>
      <c r="C52" s="35">
        <f>C53+C56+C111+C133</f>
        <v>1765860423.0899999</v>
      </c>
      <c r="D52" s="35">
        <f>D53+D56+D111+D133</f>
        <v>2061543759.1400003</v>
      </c>
      <c r="E52" s="35">
        <f>E53+E56+E111+E133+E159</f>
        <v>0</v>
      </c>
      <c r="F52" s="35">
        <f>F53+F56+F111+F133</f>
        <v>1550254798.72</v>
      </c>
      <c r="G52" s="21">
        <f>F52/D52*100</f>
        <v>75.19873356298335</v>
      </c>
    </row>
    <row r="53" spans="1:8" ht="34.799999999999997" customHeight="1" x14ac:dyDescent="0.25">
      <c r="A53" s="36" t="s">
        <v>95</v>
      </c>
      <c r="B53" s="16" t="s">
        <v>96</v>
      </c>
      <c r="C53" s="20">
        <f t="shared" ref="C53:D53" si="7">SUM(C54:C55)</f>
        <v>194307952.11000001</v>
      </c>
      <c r="D53" s="20">
        <f t="shared" si="7"/>
        <v>194307952.11000001</v>
      </c>
      <c r="E53" s="20"/>
      <c r="F53" s="20">
        <f>SUM(F54:F55)</f>
        <v>145731052.11000001</v>
      </c>
      <c r="G53" s="21">
        <f>F53/D53*100</f>
        <v>75.000045303086694</v>
      </c>
    </row>
    <row r="54" spans="1:8" ht="34.200000000000003" customHeight="1" x14ac:dyDescent="0.25">
      <c r="A54" s="37" t="s">
        <v>97</v>
      </c>
      <c r="B54" s="22" t="s">
        <v>98</v>
      </c>
      <c r="C54" s="26">
        <v>194307952.11000001</v>
      </c>
      <c r="D54" s="26">
        <v>194307952.11000001</v>
      </c>
      <c r="E54" s="26"/>
      <c r="F54" s="26">
        <v>145731052.11000001</v>
      </c>
      <c r="G54" s="24">
        <f t="shared" ref="G54:G117" si="8">F54/D54*100</f>
        <v>75.000045303086694</v>
      </c>
    </row>
    <row r="55" spans="1:8" ht="53.25" hidden="1" customHeight="1" x14ac:dyDescent="0.25">
      <c r="A55" s="37" t="s">
        <v>99</v>
      </c>
      <c r="B55" s="22" t="s">
        <v>100</v>
      </c>
      <c r="C55" s="26">
        <v>0</v>
      </c>
      <c r="D55" s="26"/>
      <c r="E55" s="26"/>
      <c r="F55" s="26"/>
      <c r="G55" s="24" t="e">
        <f t="shared" si="8"/>
        <v>#DIV/0!</v>
      </c>
    </row>
    <row r="56" spans="1:8" ht="45" customHeight="1" x14ac:dyDescent="0.25">
      <c r="A56" s="38" t="s">
        <v>101</v>
      </c>
      <c r="B56" s="39" t="s">
        <v>102</v>
      </c>
      <c r="C56" s="20">
        <f>SUM(C57:C110)</f>
        <v>486649101.74000001</v>
      </c>
      <c r="D56" s="20">
        <f>SUM(D57:D110)</f>
        <v>624782205.96000004</v>
      </c>
      <c r="E56" s="20">
        <f>SUM(E57:E110)</f>
        <v>0</v>
      </c>
      <c r="F56" s="20">
        <f>SUM(F57:F110)</f>
        <v>487037507.79000002</v>
      </c>
      <c r="G56" s="21">
        <f t="shared" si="8"/>
        <v>77.953165622194632</v>
      </c>
      <c r="H56" s="40"/>
    </row>
    <row r="57" spans="1:8" ht="72.599999999999994" hidden="1" customHeight="1" x14ac:dyDescent="0.25">
      <c r="A57" s="5" t="s">
        <v>103</v>
      </c>
      <c r="B57" s="22" t="s">
        <v>104</v>
      </c>
      <c r="C57" s="26">
        <v>0</v>
      </c>
      <c r="D57" s="26"/>
      <c r="E57" s="26"/>
      <c r="F57" s="26"/>
      <c r="G57" s="27" t="e">
        <f t="shared" si="8"/>
        <v>#DIV/0!</v>
      </c>
    </row>
    <row r="58" spans="1:8" ht="70.8" customHeight="1" x14ac:dyDescent="0.25">
      <c r="A58" s="5" t="s">
        <v>105</v>
      </c>
      <c r="B58" s="22" t="s">
        <v>106</v>
      </c>
      <c r="C58" s="26">
        <v>35631711.829999998</v>
      </c>
      <c r="D58" s="26">
        <v>35631711.829999998</v>
      </c>
      <c r="E58" s="26"/>
      <c r="F58" s="26">
        <v>15598950.09</v>
      </c>
      <c r="G58" s="27">
        <f t="shared" si="8"/>
        <v>43.778278642415707</v>
      </c>
    </row>
    <row r="59" spans="1:8" ht="36" customHeight="1" x14ac:dyDescent="0.25">
      <c r="A59" s="5" t="s">
        <v>107</v>
      </c>
      <c r="B59" s="22" t="s">
        <v>108</v>
      </c>
      <c r="C59" s="26">
        <v>432527963</v>
      </c>
      <c r="D59" s="26">
        <v>432527963</v>
      </c>
      <c r="E59" s="26"/>
      <c r="F59" s="26">
        <v>324395963</v>
      </c>
      <c r="G59" s="27">
        <f t="shared" si="8"/>
        <v>74.999997861409952</v>
      </c>
    </row>
    <row r="60" spans="1:8" ht="79.2" hidden="1" customHeight="1" x14ac:dyDescent="0.25">
      <c r="A60" s="5" t="s">
        <v>109</v>
      </c>
      <c r="B60" s="22" t="s">
        <v>108</v>
      </c>
      <c r="C60" s="26"/>
      <c r="D60" s="26"/>
      <c r="E60" s="26"/>
      <c r="F60" s="26"/>
      <c r="G60" s="27" t="e">
        <f t="shared" si="8"/>
        <v>#DIV/0!</v>
      </c>
    </row>
    <row r="61" spans="1:8" ht="54.6" hidden="1" customHeight="1" x14ac:dyDescent="0.25">
      <c r="A61" s="5" t="s">
        <v>110</v>
      </c>
      <c r="B61" s="22" t="s">
        <v>108</v>
      </c>
      <c r="C61" s="26">
        <v>0</v>
      </c>
      <c r="D61" s="26"/>
      <c r="E61" s="26"/>
      <c r="F61" s="26"/>
      <c r="G61" s="27" t="e">
        <f t="shared" si="8"/>
        <v>#DIV/0!</v>
      </c>
    </row>
    <row r="62" spans="1:8" ht="67.5" hidden="1" customHeight="1" x14ac:dyDescent="0.25">
      <c r="A62" s="5" t="s">
        <v>111</v>
      </c>
      <c r="B62" s="22" t="s">
        <v>108</v>
      </c>
      <c r="C62" s="26">
        <v>0</v>
      </c>
      <c r="D62" s="26"/>
      <c r="E62" s="26"/>
      <c r="F62" s="26"/>
      <c r="G62" s="27" t="e">
        <f t="shared" si="8"/>
        <v>#DIV/0!</v>
      </c>
    </row>
    <row r="63" spans="1:8" ht="99.6" hidden="1" customHeight="1" x14ac:dyDescent="0.25">
      <c r="A63" s="5" t="s">
        <v>112</v>
      </c>
      <c r="B63" s="22" t="s">
        <v>113</v>
      </c>
      <c r="C63" s="26">
        <v>0</v>
      </c>
      <c r="D63" s="26"/>
      <c r="E63" s="26"/>
      <c r="F63" s="26"/>
      <c r="G63" s="27" t="e">
        <f t="shared" si="8"/>
        <v>#DIV/0!</v>
      </c>
    </row>
    <row r="64" spans="1:8" ht="126.6" hidden="1" customHeight="1" x14ac:dyDescent="0.25">
      <c r="A64" s="5" t="s">
        <v>114</v>
      </c>
      <c r="B64" s="22" t="s">
        <v>115</v>
      </c>
      <c r="C64" s="26"/>
      <c r="D64" s="26"/>
      <c r="E64" s="26"/>
      <c r="F64" s="26"/>
      <c r="G64" s="27" t="e">
        <f t="shared" si="8"/>
        <v>#DIV/0!</v>
      </c>
    </row>
    <row r="65" spans="1:10" ht="72" customHeight="1" x14ac:dyDescent="0.25">
      <c r="A65" s="5" t="s">
        <v>116</v>
      </c>
      <c r="B65" s="22" t="s">
        <v>108</v>
      </c>
      <c r="C65" s="26">
        <v>60590</v>
      </c>
      <c r="D65" s="26">
        <v>60590</v>
      </c>
      <c r="E65" s="26"/>
      <c r="F65" s="26">
        <v>36055.660000000003</v>
      </c>
      <c r="G65" s="27">
        <f t="shared" si="8"/>
        <v>59.507608516256816</v>
      </c>
    </row>
    <row r="66" spans="1:10" ht="49.2" customHeight="1" x14ac:dyDescent="0.25">
      <c r="A66" s="5" t="s">
        <v>117</v>
      </c>
      <c r="B66" s="22" t="s">
        <v>108</v>
      </c>
      <c r="C66" s="26">
        <v>62080</v>
      </c>
      <c r="D66" s="26">
        <v>62080</v>
      </c>
      <c r="E66" s="26"/>
      <c r="F66" s="26">
        <v>62080</v>
      </c>
      <c r="G66" s="27">
        <f t="shared" si="8"/>
        <v>100</v>
      </c>
    </row>
    <row r="67" spans="1:10" ht="80.400000000000006" customHeight="1" x14ac:dyDescent="0.25">
      <c r="A67" s="5" t="s">
        <v>118</v>
      </c>
      <c r="B67" s="22" t="s">
        <v>108</v>
      </c>
      <c r="C67" s="26">
        <v>1686196</v>
      </c>
      <c r="D67" s="26">
        <v>1686196</v>
      </c>
      <c r="E67" s="26"/>
      <c r="F67" s="26">
        <v>1686196</v>
      </c>
      <c r="G67" s="27">
        <f t="shared" si="8"/>
        <v>100</v>
      </c>
    </row>
    <row r="68" spans="1:10" ht="64.2" customHeight="1" x14ac:dyDescent="0.25">
      <c r="A68" s="5" t="s">
        <v>119</v>
      </c>
      <c r="B68" s="22" t="s">
        <v>120</v>
      </c>
      <c r="C68" s="26">
        <v>0</v>
      </c>
      <c r="D68" s="26">
        <v>1250000</v>
      </c>
      <c r="E68" s="26"/>
      <c r="F68" s="26">
        <v>1250000</v>
      </c>
      <c r="G68" s="27">
        <f t="shared" si="8"/>
        <v>100</v>
      </c>
    </row>
    <row r="69" spans="1:10" ht="44.4" customHeight="1" x14ac:dyDescent="0.25">
      <c r="A69" s="5" t="s">
        <v>121</v>
      </c>
      <c r="B69" s="22" t="s">
        <v>108</v>
      </c>
      <c r="C69" s="26">
        <v>0</v>
      </c>
      <c r="D69" s="26">
        <v>289655.34999999998</v>
      </c>
      <c r="E69" s="26"/>
      <c r="F69" s="26">
        <v>193103.4</v>
      </c>
      <c r="G69" s="27">
        <f t="shared" si="8"/>
        <v>66.666609127019399</v>
      </c>
    </row>
    <row r="70" spans="1:10" ht="66.599999999999994" customHeight="1" x14ac:dyDescent="0.25">
      <c r="A70" s="5" t="s">
        <v>122</v>
      </c>
      <c r="B70" s="22" t="s">
        <v>108</v>
      </c>
      <c r="C70" s="26">
        <v>0</v>
      </c>
      <c r="D70" s="26">
        <v>2941712</v>
      </c>
      <c r="E70" s="26"/>
      <c r="F70" s="26">
        <v>2941712</v>
      </c>
      <c r="G70" s="27">
        <v>0</v>
      </c>
    </row>
    <row r="71" spans="1:10" ht="60" customHeight="1" x14ac:dyDescent="0.25">
      <c r="A71" s="5" t="s">
        <v>123</v>
      </c>
      <c r="B71" s="22" t="s">
        <v>108</v>
      </c>
      <c r="C71" s="26">
        <v>277777.84999999998</v>
      </c>
      <c r="D71" s="26">
        <v>277777.84999999998</v>
      </c>
      <c r="E71" s="26"/>
      <c r="F71" s="26">
        <v>277777.84999999998</v>
      </c>
      <c r="G71" s="27">
        <f t="shared" si="8"/>
        <v>100</v>
      </c>
    </row>
    <row r="72" spans="1:10" ht="71.400000000000006" customHeight="1" x14ac:dyDescent="0.25">
      <c r="A72" s="5" t="s">
        <v>124</v>
      </c>
      <c r="B72" s="22" t="s">
        <v>125</v>
      </c>
      <c r="C72" s="26">
        <v>0</v>
      </c>
      <c r="D72" s="26">
        <v>1067775</v>
      </c>
      <c r="E72" s="26"/>
      <c r="F72" s="26">
        <v>946000</v>
      </c>
      <c r="G72" s="27">
        <f t="shared" si="8"/>
        <v>88.595443796680001</v>
      </c>
    </row>
    <row r="73" spans="1:10" ht="115.2" customHeight="1" x14ac:dyDescent="0.25">
      <c r="A73" s="5" t="s">
        <v>126</v>
      </c>
      <c r="B73" s="22" t="s">
        <v>127</v>
      </c>
      <c r="C73" s="41">
        <v>15674316</v>
      </c>
      <c r="D73" s="41">
        <v>15674316</v>
      </c>
      <c r="E73" s="41"/>
      <c r="F73" s="41">
        <v>4830717.92</v>
      </c>
      <c r="G73" s="27">
        <f t="shared" si="8"/>
        <v>30.819322004226528</v>
      </c>
      <c r="J73" s="42"/>
    </row>
    <row r="74" spans="1:10" ht="91.8" customHeight="1" x14ac:dyDescent="0.25">
      <c r="A74" s="5" t="s">
        <v>128</v>
      </c>
      <c r="B74" s="22" t="s">
        <v>129</v>
      </c>
      <c r="C74" s="41">
        <v>303889.8</v>
      </c>
      <c r="D74" s="41">
        <v>303889.8</v>
      </c>
      <c r="E74" s="41"/>
      <c r="F74" s="41">
        <v>93656.78</v>
      </c>
      <c r="G74" s="27">
        <f t="shared" si="8"/>
        <v>30.819323320493154</v>
      </c>
    </row>
    <row r="75" spans="1:10" ht="72" hidden="1" customHeight="1" x14ac:dyDescent="0.25">
      <c r="A75" s="5" t="s">
        <v>130</v>
      </c>
      <c r="B75" s="22" t="s">
        <v>108</v>
      </c>
      <c r="C75" s="26">
        <v>0</v>
      </c>
      <c r="D75" s="26"/>
      <c r="E75" s="26"/>
      <c r="F75" s="26"/>
      <c r="G75" s="27" t="e">
        <f t="shared" si="8"/>
        <v>#DIV/0!</v>
      </c>
    </row>
    <row r="76" spans="1:10" ht="57" customHeight="1" x14ac:dyDescent="0.25">
      <c r="A76" s="5" t="s">
        <v>131</v>
      </c>
      <c r="B76" s="22" t="s">
        <v>132</v>
      </c>
      <c r="C76" s="26">
        <v>0</v>
      </c>
      <c r="D76" s="26">
        <v>3772292.87</v>
      </c>
      <c r="E76" s="26"/>
      <c r="F76" s="26">
        <v>3366096.82</v>
      </c>
      <c r="G76" s="27">
        <f t="shared" si="8"/>
        <v>89.232117865758383</v>
      </c>
    </row>
    <row r="77" spans="1:10" ht="90" hidden="1" customHeight="1" x14ac:dyDescent="0.25">
      <c r="A77" s="5" t="s">
        <v>133</v>
      </c>
      <c r="B77" s="22" t="s">
        <v>108</v>
      </c>
      <c r="C77" s="26"/>
      <c r="D77" s="26"/>
      <c r="E77" s="26"/>
      <c r="F77" s="26"/>
      <c r="G77" s="27" t="e">
        <f t="shared" si="8"/>
        <v>#DIV/0!</v>
      </c>
    </row>
    <row r="78" spans="1:10" ht="51" hidden="1" customHeight="1" x14ac:dyDescent="0.25">
      <c r="A78" s="5" t="s">
        <v>134</v>
      </c>
      <c r="B78" s="22" t="s">
        <v>108</v>
      </c>
      <c r="C78" s="26"/>
      <c r="D78" s="26"/>
      <c r="E78" s="26"/>
      <c r="F78" s="26"/>
      <c r="G78" s="27" t="e">
        <f t="shared" si="8"/>
        <v>#DIV/0!</v>
      </c>
    </row>
    <row r="79" spans="1:10" ht="51.6" hidden="1" customHeight="1" x14ac:dyDescent="0.25">
      <c r="A79" s="5" t="s">
        <v>135</v>
      </c>
      <c r="B79" s="22" t="s">
        <v>136</v>
      </c>
      <c r="C79" s="26"/>
      <c r="D79" s="26"/>
      <c r="E79" s="26"/>
      <c r="F79" s="26"/>
      <c r="G79" s="27" t="e">
        <f t="shared" si="8"/>
        <v>#DIV/0!</v>
      </c>
    </row>
    <row r="80" spans="1:10" ht="94.8" hidden="1" customHeight="1" x14ac:dyDescent="0.25">
      <c r="A80" s="5" t="s">
        <v>137</v>
      </c>
      <c r="B80" s="22" t="s">
        <v>138</v>
      </c>
      <c r="C80" s="26">
        <v>0</v>
      </c>
      <c r="D80" s="26"/>
      <c r="E80" s="26"/>
      <c r="F80" s="26"/>
      <c r="G80" s="27" t="e">
        <f t="shared" si="8"/>
        <v>#DIV/0!</v>
      </c>
    </row>
    <row r="81" spans="1:8" ht="49.8" customHeight="1" x14ac:dyDescent="0.25">
      <c r="A81" s="5" t="s">
        <v>139</v>
      </c>
      <c r="B81" s="22" t="s">
        <v>108</v>
      </c>
      <c r="C81" s="26">
        <v>0</v>
      </c>
      <c r="D81" s="26">
        <v>1737247</v>
      </c>
      <c r="E81" s="26"/>
      <c r="F81" s="26">
        <v>1737247</v>
      </c>
      <c r="G81" s="27">
        <f t="shared" si="8"/>
        <v>100</v>
      </c>
    </row>
    <row r="82" spans="1:8" ht="74.400000000000006" hidden="1" customHeight="1" x14ac:dyDescent="0.25">
      <c r="A82" s="5" t="s">
        <v>140</v>
      </c>
      <c r="B82" s="22" t="s">
        <v>108</v>
      </c>
      <c r="C82" s="26">
        <v>0</v>
      </c>
      <c r="D82" s="26"/>
      <c r="E82" s="26"/>
      <c r="F82" s="26"/>
      <c r="G82" s="27" t="e">
        <f t="shared" si="8"/>
        <v>#DIV/0!</v>
      </c>
    </row>
    <row r="83" spans="1:8" ht="71.400000000000006" hidden="1" customHeight="1" x14ac:dyDescent="0.25">
      <c r="A83" s="5" t="s">
        <v>141</v>
      </c>
      <c r="B83" s="22" t="s">
        <v>142</v>
      </c>
      <c r="C83" s="26"/>
      <c r="D83" s="26"/>
      <c r="E83" s="26"/>
      <c r="F83" s="26"/>
      <c r="G83" s="27" t="e">
        <f t="shared" si="8"/>
        <v>#DIV/0!</v>
      </c>
    </row>
    <row r="84" spans="1:8" ht="74.400000000000006" hidden="1" customHeight="1" x14ac:dyDescent="0.25">
      <c r="A84" s="5" t="s">
        <v>143</v>
      </c>
      <c r="B84" s="22" t="s">
        <v>108</v>
      </c>
      <c r="C84" s="26">
        <v>0</v>
      </c>
      <c r="D84" s="26"/>
      <c r="E84" s="26"/>
      <c r="F84" s="26"/>
      <c r="G84" s="27" t="e">
        <f t="shared" si="8"/>
        <v>#DIV/0!</v>
      </c>
      <c r="H84" s="25"/>
    </row>
    <row r="85" spans="1:8" ht="84" hidden="1" customHeight="1" x14ac:dyDescent="0.25">
      <c r="A85" s="5" t="s">
        <v>144</v>
      </c>
      <c r="B85" s="22" t="s">
        <v>108</v>
      </c>
      <c r="C85" s="26">
        <v>0</v>
      </c>
      <c r="D85" s="26"/>
      <c r="E85" s="26"/>
      <c r="F85" s="26"/>
      <c r="G85" s="27" t="e">
        <f t="shared" si="8"/>
        <v>#DIV/0!</v>
      </c>
      <c r="H85" s="25"/>
    </row>
    <row r="86" spans="1:8" ht="36.6" customHeight="1" x14ac:dyDescent="0.25">
      <c r="A86" s="5" t="s">
        <v>145</v>
      </c>
      <c r="B86" s="22" t="s">
        <v>146</v>
      </c>
      <c r="C86" s="26">
        <v>0</v>
      </c>
      <c r="D86" s="26">
        <v>1132544.22</v>
      </c>
      <c r="E86" s="26"/>
      <c r="F86" s="26">
        <v>1132544.22</v>
      </c>
      <c r="G86" s="27">
        <f t="shared" si="8"/>
        <v>100</v>
      </c>
      <c r="H86" s="25"/>
    </row>
    <row r="87" spans="1:8" ht="31.8" hidden="1" customHeight="1" x14ac:dyDescent="0.25">
      <c r="A87" s="5" t="s">
        <v>147</v>
      </c>
      <c r="B87" s="22" t="s">
        <v>148</v>
      </c>
      <c r="C87" s="26">
        <v>0</v>
      </c>
      <c r="D87" s="26"/>
      <c r="E87" s="26"/>
      <c r="F87" s="26"/>
      <c r="G87" s="27" t="e">
        <f t="shared" si="8"/>
        <v>#DIV/0!</v>
      </c>
      <c r="H87" s="25"/>
    </row>
    <row r="88" spans="1:8" ht="63" hidden="1" customHeight="1" x14ac:dyDescent="0.25">
      <c r="A88" s="43" t="s">
        <v>149</v>
      </c>
      <c r="B88" s="22" t="s">
        <v>108</v>
      </c>
      <c r="C88" s="26">
        <v>0</v>
      </c>
      <c r="D88" s="26"/>
      <c r="E88" s="26"/>
      <c r="F88" s="26"/>
      <c r="G88" s="27" t="e">
        <f t="shared" si="8"/>
        <v>#DIV/0!</v>
      </c>
    </row>
    <row r="89" spans="1:8" ht="82.8" hidden="1" customHeight="1" x14ac:dyDescent="0.25">
      <c r="A89" s="43" t="s">
        <v>150</v>
      </c>
      <c r="B89" s="22" t="s">
        <v>108</v>
      </c>
      <c r="C89" s="26">
        <v>0</v>
      </c>
      <c r="D89" s="26"/>
      <c r="E89" s="26"/>
      <c r="F89" s="26"/>
      <c r="G89" s="27" t="e">
        <f t="shared" si="8"/>
        <v>#DIV/0!</v>
      </c>
    </row>
    <row r="90" spans="1:8" ht="124.8" hidden="1" customHeight="1" x14ac:dyDescent="0.25">
      <c r="A90" s="44" t="s">
        <v>151</v>
      </c>
      <c r="B90" s="22" t="s">
        <v>152</v>
      </c>
      <c r="C90" s="26"/>
      <c r="D90" s="26"/>
      <c r="E90" s="26"/>
      <c r="F90" s="26"/>
      <c r="G90" s="27" t="e">
        <f t="shared" si="8"/>
        <v>#DIV/0!</v>
      </c>
    </row>
    <row r="91" spans="1:8" ht="94.8" hidden="1" customHeight="1" x14ac:dyDescent="0.25">
      <c r="A91" s="43" t="s">
        <v>153</v>
      </c>
      <c r="B91" s="22" t="s">
        <v>108</v>
      </c>
      <c r="C91" s="26">
        <v>0</v>
      </c>
      <c r="D91" s="26"/>
      <c r="E91" s="26"/>
      <c r="F91" s="26"/>
      <c r="G91" s="27" t="e">
        <f t="shared" si="8"/>
        <v>#DIV/0!</v>
      </c>
    </row>
    <row r="92" spans="1:8" ht="58.8" customHeight="1" x14ac:dyDescent="0.25">
      <c r="A92" s="5" t="s">
        <v>154</v>
      </c>
      <c r="B92" s="22" t="s">
        <v>115</v>
      </c>
      <c r="C92" s="26">
        <v>0</v>
      </c>
      <c r="D92" s="26">
        <v>0</v>
      </c>
      <c r="E92" s="26"/>
      <c r="F92" s="26">
        <v>1773477.8</v>
      </c>
      <c r="G92" s="27">
        <v>0</v>
      </c>
    </row>
    <row r="93" spans="1:8" ht="69.599999999999994" hidden="1" customHeight="1" x14ac:dyDescent="0.25">
      <c r="A93" s="5" t="s">
        <v>155</v>
      </c>
      <c r="B93" s="22" t="s">
        <v>108</v>
      </c>
      <c r="C93" s="26"/>
      <c r="D93" s="26"/>
      <c r="E93" s="26"/>
      <c r="F93" s="26"/>
      <c r="G93" s="27" t="e">
        <f t="shared" si="8"/>
        <v>#DIV/0!</v>
      </c>
    </row>
    <row r="94" spans="1:8" ht="74.400000000000006" hidden="1" customHeight="1" x14ac:dyDescent="0.25">
      <c r="A94" s="5" t="s">
        <v>156</v>
      </c>
      <c r="B94" s="22" t="s">
        <v>108</v>
      </c>
      <c r="C94" s="26">
        <v>0</v>
      </c>
      <c r="D94" s="26"/>
      <c r="E94" s="26"/>
      <c r="F94" s="26"/>
      <c r="G94" s="27" t="e">
        <f t="shared" si="8"/>
        <v>#DIV/0!</v>
      </c>
    </row>
    <row r="95" spans="1:8" ht="174.75" hidden="1" customHeight="1" x14ac:dyDescent="0.25">
      <c r="A95" s="5" t="s">
        <v>157</v>
      </c>
      <c r="B95" s="22" t="s">
        <v>158</v>
      </c>
      <c r="C95" s="26"/>
      <c r="D95" s="26"/>
      <c r="E95" s="26"/>
      <c r="F95" s="26"/>
      <c r="G95" s="27" t="e">
        <f t="shared" si="8"/>
        <v>#DIV/0!</v>
      </c>
    </row>
    <row r="96" spans="1:8" ht="22.2" customHeight="1" x14ac:dyDescent="0.25">
      <c r="A96" s="5" t="s">
        <v>159</v>
      </c>
      <c r="B96" s="22" t="s">
        <v>108</v>
      </c>
      <c r="C96" s="26">
        <v>0</v>
      </c>
      <c r="D96" s="26">
        <v>2500000</v>
      </c>
      <c r="E96" s="26"/>
      <c r="F96" s="26">
        <v>2500000</v>
      </c>
      <c r="G96" s="27">
        <f t="shared" si="8"/>
        <v>100</v>
      </c>
    </row>
    <row r="97" spans="1:7" ht="39" hidden="1" customHeight="1" x14ac:dyDescent="0.25">
      <c r="A97" s="5" t="s">
        <v>160</v>
      </c>
      <c r="B97" s="22" t="s">
        <v>108</v>
      </c>
      <c r="C97" s="26">
        <v>0</v>
      </c>
      <c r="D97" s="26"/>
      <c r="E97" s="26"/>
      <c r="F97" s="26"/>
      <c r="G97" s="27" t="e">
        <f t="shared" si="8"/>
        <v>#DIV/0!</v>
      </c>
    </row>
    <row r="98" spans="1:7" ht="62.4" hidden="1" customHeight="1" x14ac:dyDescent="0.25">
      <c r="A98" s="5" t="s">
        <v>161</v>
      </c>
      <c r="B98" s="22" t="s">
        <v>108</v>
      </c>
      <c r="C98" s="26">
        <v>0</v>
      </c>
      <c r="D98" s="26"/>
      <c r="E98" s="26"/>
      <c r="F98" s="26"/>
      <c r="G98" s="27" t="e">
        <f t="shared" si="8"/>
        <v>#DIV/0!</v>
      </c>
    </row>
    <row r="99" spans="1:7" ht="115.2" hidden="1" customHeight="1" x14ac:dyDescent="0.25">
      <c r="A99" s="5" t="s">
        <v>162</v>
      </c>
      <c r="B99" s="22" t="s">
        <v>108</v>
      </c>
      <c r="C99" s="26">
        <v>0</v>
      </c>
      <c r="D99" s="26"/>
      <c r="E99" s="26"/>
      <c r="F99" s="26"/>
      <c r="G99" s="27" t="e">
        <f t="shared" si="8"/>
        <v>#DIV/0!</v>
      </c>
    </row>
    <row r="100" spans="1:7" ht="86.4" hidden="1" customHeight="1" x14ac:dyDescent="0.25">
      <c r="A100" s="5" t="s">
        <v>163</v>
      </c>
      <c r="B100" s="22" t="s">
        <v>125</v>
      </c>
      <c r="C100" s="26">
        <v>0</v>
      </c>
      <c r="D100" s="26"/>
      <c r="E100" s="26"/>
      <c r="F100" s="26"/>
      <c r="G100" s="27" t="e">
        <f t="shared" si="8"/>
        <v>#DIV/0!</v>
      </c>
    </row>
    <row r="101" spans="1:7" ht="34.200000000000003" hidden="1" customHeight="1" x14ac:dyDescent="0.25">
      <c r="A101" s="5" t="s">
        <v>164</v>
      </c>
      <c r="B101" s="22" t="s">
        <v>108</v>
      </c>
      <c r="C101" s="26">
        <v>0</v>
      </c>
      <c r="D101" s="26"/>
      <c r="E101" s="26"/>
      <c r="F101" s="26"/>
      <c r="G101" s="27" t="e">
        <f t="shared" si="8"/>
        <v>#DIV/0!</v>
      </c>
    </row>
    <row r="102" spans="1:7" ht="136.19999999999999" hidden="1" customHeight="1" x14ac:dyDescent="0.25">
      <c r="A102" s="30" t="s">
        <v>165</v>
      </c>
      <c r="B102" s="22" t="s">
        <v>127</v>
      </c>
      <c r="C102" s="26"/>
      <c r="D102" s="26"/>
      <c r="E102" s="26"/>
      <c r="F102" s="26"/>
      <c r="G102" s="27" t="e">
        <f t="shared" si="8"/>
        <v>#DIV/0!</v>
      </c>
    </row>
    <row r="103" spans="1:7" ht="113.4" hidden="1" customHeight="1" x14ac:dyDescent="0.25">
      <c r="A103" s="5" t="s">
        <v>166</v>
      </c>
      <c r="B103" s="22" t="s">
        <v>129</v>
      </c>
      <c r="C103" s="26"/>
      <c r="D103" s="26"/>
      <c r="E103" s="26"/>
      <c r="F103" s="26"/>
      <c r="G103" s="27" t="e">
        <f t="shared" si="8"/>
        <v>#DIV/0!</v>
      </c>
    </row>
    <row r="104" spans="1:7" ht="70.2" hidden="1" customHeight="1" x14ac:dyDescent="0.25">
      <c r="A104" s="5" t="s">
        <v>167</v>
      </c>
      <c r="B104" s="22" t="s">
        <v>108</v>
      </c>
      <c r="C104" s="26">
        <v>0</v>
      </c>
      <c r="D104" s="26"/>
      <c r="E104" s="26"/>
      <c r="F104" s="26"/>
      <c r="G104" s="27" t="e">
        <f t="shared" si="8"/>
        <v>#DIV/0!</v>
      </c>
    </row>
    <row r="105" spans="1:7" ht="59.4" customHeight="1" x14ac:dyDescent="0.25">
      <c r="A105" s="5" t="s">
        <v>168</v>
      </c>
      <c r="B105" s="22" t="s">
        <v>108</v>
      </c>
      <c r="C105" s="26">
        <v>0</v>
      </c>
      <c r="D105" s="26">
        <v>0</v>
      </c>
      <c r="E105" s="26"/>
      <c r="F105" s="26">
        <v>1435145</v>
      </c>
      <c r="G105" s="27">
        <v>0</v>
      </c>
    </row>
    <row r="106" spans="1:7" ht="57" customHeight="1" x14ac:dyDescent="0.25">
      <c r="A106" s="5" t="s">
        <v>169</v>
      </c>
      <c r="B106" s="22" t="s">
        <v>170</v>
      </c>
      <c r="C106" s="26">
        <v>0</v>
      </c>
      <c r="D106" s="26">
        <v>111111.11</v>
      </c>
      <c r="E106" s="26"/>
      <c r="F106" s="26">
        <v>111111.11</v>
      </c>
      <c r="G106" s="27">
        <f t="shared" si="8"/>
        <v>100</v>
      </c>
    </row>
    <row r="107" spans="1:7" ht="73.8" customHeight="1" x14ac:dyDescent="0.25">
      <c r="A107" s="5" t="s">
        <v>171</v>
      </c>
      <c r="B107" s="22" t="s">
        <v>108</v>
      </c>
      <c r="C107" s="26">
        <v>0</v>
      </c>
      <c r="D107" s="26">
        <v>299062.44</v>
      </c>
      <c r="E107" s="26"/>
      <c r="F107" s="26">
        <v>0</v>
      </c>
      <c r="G107" s="27">
        <f t="shared" si="8"/>
        <v>0</v>
      </c>
    </row>
    <row r="108" spans="1:7" ht="57" customHeight="1" x14ac:dyDescent="0.25">
      <c r="A108" s="5" t="s">
        <v>172</v>
      </c>
      <c r="B108" s="22" t="s">
        <v>170</v>
      </c>
      <c r="C108" s="26">
        <v>424577.26</v>
      </c>
      <c r="D108" s="26">
        <v>424577.26</v>
      </c>
      <c r="E108" s="26"/>
      <c r="F108" s="26">
        <v>424577.26</v>
      </c>
      <c r="G108" s="27">
        <f t="shared" si="8"/>
        <v>100</v>
      </c>
    </row>
    <row r="109" spans="1:7" ht="87" hidden="1" customHeight="1" x14ac:dyDescent="0.25">
      <c r="A109" s="5" t="s">
        <v>173</v>
      </c>
      <c r="B109" s="22" t="s">
        <v>108</v>
      </c>
      <c r="C109" s="26">
        <v>0</v>
      </c>
      <c r="D109" s="26"/>
      <c r="E109" s="26"/>
      <c r="F109" s="26"/>
      <c r="G109" s="27" t="e">
        <f t="shared" si="8"/>
        <v>#DIV/0!</v>
      </c>
    </row>
    <row r="110" spans="1:7" ht="54.6" customHeight="1" x14ac:dyDescent="0.25">
      <c r="A110" s="5" t="s">
        <v>174</v>
      </c>
      <c r="B110" s="22" t="s">
        <v>175</v>
      </c>
      <c r="C110" s="26">
        <v>0</v>
      </c>
      <c r="D110" s="26">
        <v>123031704.23</v>
      </c>
      <c r="E110" s="26"/>
      <c r="F110" s="26">
        <v>122245095.88</v>
      </c>
      <c r="G110" s="27">
        <f t="shared" si="8"/>
        <v>99.360645814895406</v>
      </c>
    </row>
    <row r="111" spans="1:7" ht="41.25" customHeight="1" x14ac:dyDescent="0.25">
      <c r="A111" s="36" t="s">
        <v>176</v>
      </c>
      <c r="B111" s="16" t="s">
        <v>177</v>
      </c>
      <c r="C111" s="20">
        <f>SUM(C112:C132)</f>
        <v>1073387991.9599999</v>
      </c>
      <c r="D111" s="20">
        <f>SUM(D112:D132)</f>
        <v>1094019373.5700002</v>
      </c>
      <c r="E111" s="20">
        <f>SUM(E112:E132)</f>
        <v>0</v>
      </c>
      <c r="F111" s="20">
        <f>SUM(F112:F132)</f>
        <v>789810454.17999995</v>
      </c>
      <c r="G111" s="21">
        <f t="shared" si="8"/>
        <v>72.193461401208396</v>
      </c>
    </row>
    <row r="112" spans="1:7" ht="68.400000000000006" customHeight="1" x14ac:dyDescent="0.25">
      <c r="A112" s="37" t="s">
        <v>178</v>
      </c>
      <c r="B112" s="22" t="s">
        <v>179</v>
      </c>
      <c r="C112" s="26">
        <v>13214374.9</v>
      </c>
      <c r="D112" s="26">
        <v>13214374.9</v>
      </c>
      <c r="E112" s="26"/>
      <c r="F112" s="26">
        <v>9910774.9000000004</v>
      </c>
      <c r="G112" s="27">
        <f t="shared" si="8"/>
        <v>74.999952513834018</v>
      </c>
    </row>
    <row r="113" spans="1:7" ht="85.2" customHeight="1" x14ac:dyDescent="0.25">
      <c r="A113" s="5" t="s">
        <v>180</v>
      </c>
      <c r="B113" s="22" t="s">
        <v>181</v>
      </c>
      <c r="C113" s="26">
        <v>3710829.12</v>
      </c>
      <c r="D113" s="26">
        <v>3710829.12</v>
      </c>
      <c r="E113" s="26"/>
      <c r="F113" s="26">
        <v>1763094.12</v>
      </c>
      <c r="G113" s="27">
        <f t="shared" si="8"/>
        <v>47.512134431024414</v>
      </c>
    </row>
    <row r="114" spans="1:7" ht="112.8" hidden="1" customHeight="1" x14ac:dyDescent="0.25">
      <c r="A114" s="5" t="s">
        <v>182</v>
      </c>
      <c r="B114" s="22" t="s">
        <v>183</v>
      </c>
      <c r="C114" s="26">
        <v>0</v>
      </c>
      <c r="D114" s="26"/>
      <c r="E114" s="26"/>
      <c r="F114" s="26"/>
      <c r="G114" s="27" t="e">
        <f t="shared" si="8"/>
        <v>#DIV/0!</v>
      </c>
    </row>
    <row r="115" spans="1:7" ht="36.6" customHeight="1" x14ac:dyDescent="0.25">
      <c r="A115" s="5" t="s">
        <v>184</v>
      </c>
      <c r="B115" s="22" t="s">
        <v>179</v>
      </c>
      <c r="C115" s="26">
        <v>870603.73</v>
      </c>
      <c r="D115" s="26">
        <v>870603.73</v>
      </c>
      <c r="E115" s="26"/>
      <c r="F115" s="26">
        <v>641236.47</v>
      </c>
      <c r="G115" s="27">
        <f t="shared" si="8"/>
        <v>73.654229576985614</v>
      </c>
    </row>
    <row r="116" spans="1:7" ht="55.2" customHeight="1" x14ac:dyDescent="0.25">
      <c r="A116" s="5" t="s">
        <v>185</v>
      </c>
      <c r="B116" s="22" t="s">
        <v>186</v>
      </c>
      <c r="C116" s="26">
        <v>44914290</v>
      </c>
      <c r="D116" s="26">
        <v>44914290</v>
      </c>
      <c r="E116" s="26"/>
      <c r="F116" s="26">
        <v>35334045</v>
      </c>
      <c r="G116" s="27">
        <f t="shared" si="8"/>
        <v>78.669940012410294</v>
      </c>
    </row>
    <row r="117" spans="1:7" ht="74.400000000000006" customHeight="1" x14ac:dyDescent="0.25">
      <c r="A117" s="5" t="s">
        <v>187</v>
      </c>
      <c r="B117" s="22" t="s">
        <v>181</v>
      </c>
      <c r="C117" s="41">
        <v>9830320</v>
      </c>
      <c r="D117" s="41">
        <v>16779190</v>
      </c>
      <c r="E117" s="41"/>
      <c r="F117" s="41">
        <v>16682900</v>
      </c>
      <c r="G117" s="45">
        <f t="shared" si="8"/>
        <v>99.426134396237245</v>
      </c>
    </row>
    <row r="118" spans="1:7" ht="69.599999999999994" customHeight="1" x14ac:dyDescent="0.25">
      <c r="A118" s="5" t="s">
        <v>188</v>
      </c>
      <c r="B118" s="22" t="s">
        <v>179</v>
      </c>
      <c r="C118" s="26">
        <v>14000</v>
      </c>
      <c r="D118" s="26">
        <v>14000</v>
      </c>
      <c r="E118" s="26"/>
      <c r="F118" s="26">
        <v>14000</v>
      </c>
      <c r="G118" s="27">
        <f t="shared" ref="G118" si="9">F118/D118*100</f>
        <v>100</v>
      </c>
    </row>
    <row r="119" spans="1:7" ht="46.2" customHeight="1" x14ac:dyDescent="0.25">
      <c r="A119" s="5" t="s">
        <v>189</v>
      </c>
      <c r="B119" s="22" t="s">
        <v>179</v>
      </c>
      <c r="C119" s="26">
        <v>110363.47</v>
      </c>
      <c r="D119" s="26">
        <v>110363.47</v>
      </c>
      <c r="E119" s="26"/>
      <c r="F119" s="26">
        <v>0</v>
      </c>
      <c r="G119" s="27">
        <v>0</v>
      </c>
    </row>
    <row r="120" spans="1:7" ht="36" customHeight="1" x14ac:dyDescent="0.25">
      <c r="A120" s="5" t="s">
        <v>190</v>
      </c>
      <c r="B120" s="22" t="s">
        <v>181</v>
      </c>
      <c r="C120" s="26">
        <v>916502700</v>
      </c>
      <c r="D120" s="26">
        <v>920072200</v>
      </c>
      <c r="E120" s="26"/>
      <c r="F120" s="26">
        <v>653490831.75999999</v>
      </c>
      <c r="G120" s="27">
        <f t="shared" ref="G120:G162" si="10">F120/D120*100</f>
        <v>71.026038147875781</v>
      </c>
    </row>
    <row r="121" spans="1:7" ht="29.4" customHeight="1" x14ac:dyDescent="0.25">
      <c r="A121" s="5" t="s">
        <v>191</v>
      </c>
      <c r="B121" s="22" t="s">
        <v>179</v>
      </c>
      <c r="C121" s="26">
        <v>70000</v>
      </c>
      <c r="D121" s="26">
        <v>70000</v>
      </c>
      <c r="E121" s="26"/>
      <c r="F121" s="26">
        <v>24578</v>
      </c>
      <c r="G121" s="27">
        <f t="shared" si="10"/>
        <v>35.111428571428569</v>
      </c>
    </row>
    <row r="122" spans="1:7" ht="96" customHeight="1" x14ac:dyDescent="0.25">
      <c r="A122" s="5" t="s">
        <v>192</v>
      </c>
      <c r="B122" s="22" t="s">
        <v>193</v>
      </c>
      <c r="C122" s="26">
        <v>15802159.65</v>
      </c>
      <c r="D122" s="26">
        <v>15802159.65</v>
      </c>
      <c r="E122" s="26"/>
      <c r="F122" s="26">
        <v>11841721.75</v>
      </c>
      <c r="G122" s="27">
        <f t="shared" si="10"/>
        <v>74.937363071129326</v>
      </c>
    </row>
    <row r="123" spans="1:7" ht="72.599999999999994" customHeight="1" x14ac:dyDescent="0.25">
      <c r="A123" s="37" t="s">
        <v>194</v>
      </c>
      <c r="B123" s="22" t="s">
        <v>179</v>
      </c>
      <c r="C123" s="41">
        <v>3907943.91</v>
      </c>
      <c r="D123" s="41">
        <v>3907943.91</v>
      </c>
      <c r="E123" s="41"/>
      <c r="F123" s="41">
        <v>3746478.64</v>
      </c>
      <c r="G123" s="45">
        <f t="shared" si="10"/>
        <v>95.868280770693048</v>
      </c>
    </row>
    <row r="124" spans="1:7" ht="68.400000000000006" customHeight="1" x14ac:dyDescent="0.25">
      <c r="A124" s="30" t="s">
        <v>195</v>
      </c>
      <c r="B124" s="22" t="s">
        <v>196</v>
      </c>
      <c r="C124" s="41">
        <v>24187630</v>
      </c>
      <c r="D124" s="41">
        <v>24187630</v>
      </c>
      <c r="E124" s="41"/>
      <c r="F124" s="41">
        <v>15048399.560000001</v>
      </c>
      <c r="G124" s="45">
        <f t="shared" si="10"/>
        <v>62.21527102903427</v>
      </c>
    </row>
    <row r="125" spans="1:7" ht="58.8" customHeight="1" x14ac:dyDescent="0.25">
      <c r="A125" s="5" t="s">
        <v>197</v>
      </c>
      <c r="B125" s="22" t="s">
        <v>198</v>
      </c>
      <c r="C125" s="41">
        <v>4260.9799999999996</v>
      </c>
      <c r="D125" s="41">
        <v>4260.9799999999996</v>
      </c>
      <c r="E125" s="41"/>
      <c r="F125" s="41">
        <v>8542.16</v>
      </c>
      <c r="G125" s="45">
        <f t="shared" si="10"/>
        <v>200.47406934554962</v>
      </c>
    </row>
    <row r="126" spans="1:7" ht="98.4" customHeight="1" x14ac:dyDescent="0.25">
      <c r="A126" s="5" t="s">
        <v>199</v>
      </c>
      <c r="B126" s="22" t="s">
        <v>179</v>
      </c>
      <c r="C126" s="41">
        <v>28620202.91</v>
      </c>
      <c r="D126" s="26">
        <v>28620202.91</v>
      </c>
      <c r="E126" s="26"/>
      <c r="F126" s="26">
        <v>29101323.09</v>
      </c>
      <c r="G126" s="27">
        <f t="shared" si="10"/>
        <v>101.68105090489033</v>
      </c>
    </row>
    <row r="127" spans="1:7" ht="62.25" hidden="1" customHeight="1" x14ac:dyDescent="0.25">
      <c r="A127" s="5" t="s">
        <v>200</v>
      </c>
      <c r="B127" s="22" t="s">
        <v>201</v>
      </c>
      <c r="C127" s="41"/>
      <c r="D127" s="41"/>
      <c r="E127" s="41"/>
      <c r="F127" s="41"/>
      <c r="G127" s="45" t="e">
        <f t="shared" si="10"/>
        <v>#DIV/0!</v>
      </c>
    </row>
    <row r="128" spans="1:7" ht="148.80000000000001" customHeight="1" x14ac:dyDescent="0.25">
      <c r="A128" s="46" t="s">
        <v>202</v>
      </c>
      <c r="B128" s="22" t="s">
        <v>179</v>
      </c>
      <c r="C128" s="41">
        <v>6695348.6200000001</v>
      </c>
      <c r="D128" s="41">
        <v>16606100</v>
      </c>
      <c r="E128" s="41"/>
      <c r="F128" s="41">
        <v>8433179.5399999991</v>
      </c>
      <c r="G128" s="45">
        <f t="shared" si="10"/>
        <v>50.783624933006543</v>
      </c>
    </row>
    <row r="129" spans="1:7" ht="132" customHeight="1" x14ac:dyDescent="0.25">
      <c r="A129" s="46" t="s">
        <v>203</v>
      </c>
      <c r="B129" s="22" t="s">
        <v>179</v>
      </c>
      <c r="C129" s="41">
        <v>136639.76999999999</v>
      </c>
      <c r="D129" s="41">
        <v>338900</v>
      </c>
      <c r="E129" s="41"/>
      <c r="F129" s="41">
        <v>172105.71</v>
      </c>
      <c r="G129" s="45">
        <f t="shared" si="10"/>
        <v>50.783626438477427</v>
      </c>
    </row>
    <row r="130" spans="1:7" ht="45.6" hidden="1" customHeight="1" x14ac:dyDescent="0.25">
      <c r="A130" s="5" t="s">
        <v>204</v>
      </c>
      <c r="B130" s="22" t="s">
        <v>205</v>
      </c>
      <c r="C130" s="41">
        <v>0</v>
      </c>
      <c r="D130" s="41">
        <v>0</v>
      </c>
      <c r="E130" s="41"/>
      <c r="F130" s="41">
        <v>0</v>
      </c>
      <c r="G130" s="45" t="e">
        <f t="shared" si="10"/>
        <v>#DIV/0!</v>
      </c>
    </row>
    <row r="131" spans="1:7" ht="48" customHeight="1" x14ac:dyDescent="0.25">
      <c r="A131" s="30" t="s">
        <v>206</v>
      </c>
      <c r="B131" s="22" t="s">
        <v>207</v>
      </c>
      <c r="C131" s="41">
        <v>4796324.9000000004</v>
      </c>
      <c r="D131" s="41">
        <v>4796324.9000000004</v>
      </c>
      <c r="E131" s="41"/>
      <c r="F131" s="41">
        <v>3597243.48</v>
      </c>
      <c r="G131" s="45">
        <f t="shared" si="10"/>
        <v>74.999995934387172</v>
      </c>
    </row>
    <row r="132" spans="1:7" ht="80.25" hidden="1" customHeight="1" x14ac:dyDescent="0.25">
      <c r="A132" s="30" t="s">
        <v>208</v>
      </c>
      <c r="B132" s="22" t="s">
        <v>209</v>
      </c>
      <c r="C132" s="41"/>
      <c r="D132" s="41"/>
      <c r="E132" s="41"/>
      <c r="F132" s="41"/>
      <c r="G132" s="45" t="e">
        <f t="shared" si="10"/>
        <v>#DIV/0!</v>
      </c>
    </row>
    <row r="133" spans="1:7" ht="23.25" customHeight="1" x14ac:dyDescent="0.25">
      <c r="A133" s="47" t="s">
        <v>210</v>
      </c>
      <c r="B133" s="39" t="s">
        <v>211</v>
      </c>
      <c r="C133" s="48">
        <f>SUM(C134:C156)+C159+C157+C158</f>
        <v>11515377.280000001</v>
      </c>
      <c r="D133" s="48">
        <f>SUM(D134:D159)</f>
        <v>148434227.5</v>
      </c>
      <c r="E133" s="48">
        <f>SUM(E136:E156)</f>
        <v>0</v>
      </c>
      <c r="F133" s="48">
        <f>SUM(F134:F159)</f>
        <v>127675784.64</v>
      </c>
      <c r="G133" s="27">
        <f t="shared" si="10"/>
        <v>86.015056493624414</v>
      </c>
    </row>
    <row r="134" spans="1:7" ht="58.8" customHeight="1" x14ac:dyDescent="0.25">
      <c r="A134" s="5" t="s">
        <v>212</v>
      </c>
      <c r="B134" s="22" t="s">
        <v>213</v>
      </c>
      <c r="C134" s="26">
        <v>0</v>
      </c>
      <c r="D134" s="26">
        <v>180000</v>
      </c>
      <c r="E134" s="26"/>
      <c r="F134" s="26">
        <v>0</v>
      </c>
      <c r="G134" s="45">
        <f t="shared" si="10"/>
        <v>0</v>
      </c>
    </row>
    <row r="135" spans="1:7" ht="123" customHeight="1" x14ac:dyDescent="0.25">
      <c r="A135" s="5" t="s">
        <v>214</v>
      </c>
      <c r="B135" s="22" t="s">
        <v>213</v>
      </c>
      <c r="C135" s="26">
        <v>50000</v>
      </c>
      <c r="D135" s="26">
        <v>50000</v>
      </c>
      <c r="E135" s="26"/>
      <c r="F135" s="26">
        <v>0</v>
      </c>
      <c r="G135" s="27">
        <f t="shared" si="10"/>
        <v>0</v>
      </c>
    </row>
    <row r="136" spans="1:7" ht="85.2" customHeight="1" x14ac:dyDescent="0.25">
      <c r="A136" s="5" t="s">
        <v>215</v>
      </c>
      <c r="B136" s="22" t="s">
        <v>213</v>
      </c>
      <c r="C136" s="41">
        <v>1419747</v>
      </c>
      <c r="D136" s="41">
        <v>1419747</v>
      </c>
      <c r="E136" s="41"/>
      <c r="F136" s="41">
        <v>1343733</v>
      </c>
      <c r="G136" s="45">
        <f t="shared" si="10"/>
        <v>94.645947482192256</v>
      </c>
    </row>
    <row r="137" spans="1:7" ht="58.8" customHeight="1" x14ac:dyDescent="0.25">
      <c r="A137" s="5" t="s">
        <v>216</v>
      </c>
      <c r="B137" s="22" t="s">
        <v>213</v>
      </c>
      <c r="C137" s="41">
        <v>0</v>
      </c>
      <c r="D137" s="41">
        <v>0</v>
      </c>
      <c r="E137" s="41"/>
      <c r="F137" s="41">
        <v>73125</v>
      </c>
      <c r="G137" s="45">
        <v>0</v>
      </c>
    </row>
    <row r="138" spans="1:7" ht="82.8" customHeight="1" x14ac:dyDescent="0.25">
      <c r="A138" s="5" t="s">
        <v>217</v>
      </c>
      <c r="B138" s="22" t="s">
        <v>218</v>
      </c>
      <c r="C138" s="41">
        <v>0</v>
      </c>
      <c r="D138" s="41">
        <v>0</v>
      </c>
      <c r="E138" s="41"/>
      <c r="F138" s="41">
        <v>304117.25</v>
      </c>
      <c r="G138" s="45">
        <v>0</v>
      </c>
    </row>
    <row r="139" spans="1:7" ht="76.8" hidden="1" customHeight="1" x14ac:dyDescent="0.25">
      <c r="A139" s="5" t="s">
        <v>219</v>
      </c>
      <c r="B139" s="22" t="s">
        <v>213</v>
      </c>
      <c r="C139" s="41">
        <v>0</v>
      </c>
      <c r="D139" s="41"/>
      <c r="E139" s="41"/>
      <c r="F139" s="41"/>
      <c r="G139" s="45" t="e">
        <f t="shared" si="10"/>
        <v>#DIV/0!</v>
      </c>
    </row>
    <row r="140" spans="1:7" ht="99.6" hidden="1" customHeight="1" x14ac:dyDescent="0.25">
      <c r="A140" s="5" t="s">
        <v>220</v>
      </c>
      <c r="B140" s="22" t="s">
        <v>213</v>
      </c>
      <c r="C140" s="41">
        <v>0</v>
      </c>
      <c r="D140" s="41"/>
      <c r="E140" s="41"/>
      <c r="F140" s="41"/>
      <c r="G140" s="45" t="e">
        <f t="shared" si="10"/>
        <v>#DIV/0!</v>
      </c>
    </row>
    <row r="141" spans="1:7" ht="64.2" customHeight="1" x14ac:dyDescent="0.25">
      <c r="A141" s="30" t="s">
        <v>221</v>
      </c>
      <c r="B141" s="22" t="s">
        <v>222</v>
      </c>
      <c r="C141" s="41">
        <v>0</v>
      </c>
      <c r="D141" s="41">
        <v>18826438.890000001</v>
      </c>
      <c r="E141" s="41"/>
      <c r="F141" s="41">
        <v>0</v>
      </c>
      <c r="G141" s="27">
        <v>0</v>
      </c>
    </row>
    <row r="142" spans="1:7" ht="123" customHeight="1" x14ac:dyDescent="0.25">
      <c r="A142" s="5" t="s">
        <v>223</v>
      </c>
      <c r="B142" s="22" t="s">
        <v>222</v>
      </c>
      <c r="C142" s="41">
        <v>402.8</v>
      </c>
      <c r="D142" s="41">
        <v>402.8</v>
      </c>
      <c r="E142" s="41"/>
      <c r="F142" s="41">
        <v>96.28</v>
      </c>
      <c r="G142" s="27">
        <f t="shared" si="10"/>
        <v>23.902681231380338</v>
      </c>
    </row>
    <row r="143" spans="1:7" ht="72" customHeight="1" x14ac:dyDescent="0.25">
      <c r="A143" s="30" t="s">
        <v>224</v>
      </c>
      <c r="B143" s="22" t="s">
        <v>222</v>
      </c>
      <c r="C143" s="41">
        <v>0</v>
      </c>
      <c r="D143" s="41">
        <v>1870000</v>
      </c>
      <c r="E143" s="41"/>
      <c r="F143" s="41">
        <v>1870000</v>
      </c>
      <c r="G143" s="27">
        <f t="shared" si="10"/>
        <v>100</v>
      </c>
    </row>
    <row r="144" spans="1:7" ht="47.4" customHeight="1" x14ac:dyDescent="0.25">
      <c r="A144" s="5" t="s">
        <v>225</v>
      </c>
      <c r="B144" s="22" t="s">
        <v>222</v>
      </c>
      <c r="C144" s="26">
        <v>0</v>
      </c>
      <c r="D144" s="26">
        <v>716742</v>
      </c>
      <c r="E144" s="26"/>
      <c r="F144" s="26">
        <v>2593704</v>
      </c>
      <c r="G144" s="27">
        <f t="shared" si="10"/>
        <v>361.87414718266825</v>
      </c>
    </row>
    <row r="145" spans="1:7" ht="102" customHeight="1" x14ac:dyDescent="0.25">
      <c r="A145" s="5" t="s">
        <v>226</v>
      </c>
      <c r="B145" s="22" t="s">
        <v>213</v>
      </c>
      <c r="C145" s="26">
        <v>780526</v>
      </c>
      <c r="D145" s="26">
        <v>780526</v>
      </c>
      <c r="E145" s="26"/>
      <c r="F145" s="26">
        <v>479498.22</v>
      </c>
      <c r="G145" s="27">
        <f t="shared" si="10"/>
        <v>61.432703074593284</v>
      </c>
    </row>
    <row r="146" spans="1:7" ht="82.2" customHeight="1" x14ac:dyDescent="0.25">
      <c r="A146" s="5" t="s">
        <v>227</v>
      </c>
      <c r="B146" s="22" t="s">
        <v>213</v>
      </c>
      <c r="C146" s="26">
        <v>6180996</v>
      </c>
      <c r="D146" s="26">
        <v>6438537.5</v>
      </c>
      <c r="E146" s="26"/>
      <c r="F146" s="26">
        <v>4753092.5</v>
      </c>
      <c r="G146" s="27">
        <f t="shared" si="10"/>
        <v>73.822548987250599</v>
      </c>
    </row>
    <row r="147" spans="1:7" ht="82.2" customHeight="1" x14ac:dyDescent="0.25">
      <c r="A147" s="5" t="s">
        <v>228</v>
      </c>
      <c r="B147" s="22" t="s">
        <v>222</v>
      </c>
      <c r="C147" s="26">
        <v>0</v>
      </c>
      <c r="D147" s="26">
        <v>6000000</v>
      </c>
      <c r="E147" s="26"/>
      <c r="F147" s="26">
        <v>6000000</v>
      </c>
      <c r="G147" s="27">
        <f t="shared" si="10"/>
        <v>100</v>
      </c>
    </row>
    <row r="148" spans="1:7" ht="55.2" customHeight="1" x14ac:dyDescent="0.25">
      <c r="A148" s="5" t="s">
        <v>221</v>
      </c>
      <c r="B148" s="22" t="s">
        <v>222</v>
      </c>
      <c r="C148" s="26">
        <v>0</v>
      </c>
      <c r="D148" s="26">
        <v>102695473.97</v>
      </c>
      <c r="E148" s="26"/>
      <c r="F148" s="26">
        <v>100708562.86</v>
      </c>
      <c r="G148" s="27">
        <f t="shared" si="10"/>
        <v>98.06523984632426</v>
      </c>
    </row>
    <row r="149" spans="1:7" ht="45" customHeight="1" x14ac:dyDescent="0.25">
      <c r="A149" s="5" t="s">
        <v>229</v>
      </c>
      <c r="B149" s="22" t="s">
        <v>222</v>
      </c>
      <c r="C149" s="26">
        <v>0</v>
      </c>
      <c r="D149" s="26">
        <v>2153106.86</v>
      </c>
      <c r="E149" s="26"/>
      <c r="F149" s="26">
        <v>2153106.86</v>
      </c>
      <c r="G149" s="27">
        <f t="shared" si="10"/>
        <v>100</v>
      </c>
    </row>
    <row r="150" spans="1:7" ht="46.8" hidden="1" customHeight="1" x14ac:dyDescent="0.25">
      <c r="A150" s="5" t="s">
        <v>230</v>
      </c>
      <c r="B150" s="22" t="s">
        <v>222</v>
      </c>
      <c r="C150" s="26">
        <v>0</v>
      </c>
      <c r="D150" s="26"/>
      <c r="E150" s="26"/>
      <c r="F150" s="26"/>
      <c r="G150" s="27" t="e">
        <f t="shared" si="10"/>
        <v>#DIV/0!</v>
      </c>
    </row>
    <row r="151" spans="1:7" ht="48" customHeight="1" x14ac:dyDescent="0.25">
      <c r="A151" s="5" t="s">
        <v>231</v>
      </c>
      <c r="B151" s="22" t="s">
        <v>222</v>
      </c>
      <c r="C151" s="26">
        <v>0</v>
      </c>
      <c r="D151" s="26">
        <v>3437500</v>
      </c>
      <c r="E151" s="26"/>
      <c r="F151" s="26">
        <v>3437500</v>
      </c>
      <c r="G151" s="27">
        <f t="shared" si="10"/>
        <v>100</v>
      </c>
    </row>
    <row r="152" spans="1:7" ht="73.8" customHeight="1" x14ac:dyDescent="0.25">
      <c r="A152" s="44" t="s">
        <v>232</v>
      </c>
      <c r="B152" s="22" t="s">
        <v>222</v>
      </c>
      <c r="C152" s="26">
        <v>0</v>
      </c>
      <c r="D152" s="26">
        <v>0</v>
      </c>
      <c r="E152" s="26"/>
      <c r="F152" s="26">
        <v>299384.84000000003</v>
      </c>
      <c r="G152" s="27"/>
    </row>
    <row r="153" spans="1:7" ht="37.200000000000003" hidden="1" customHeight="1" x14ac:dyDescent="0.25">
      <c r="A153" s="5" t="s">
        <v>233</v>
      </c>
      <c r="B153" s="22" t="s">
        <v>222</v>
      </c>
      <c r="C153" s="26">
        <v>0</v>
      </c>
      <c r="D153" s="26"/>
      <c r="E153" s="26"/>
      <c r="F153" s="26"/>
      <c r="G153" s="27" t="e">
        <f t="shared" si="10"/>
        <v>#DIV/0!</v>
      </c>
    </row>
    <row r="154" spans="1:7" ht="315" customHeight="1" x14ac:dyDescent="0.25">
      <c r="A154" s="49" t="s">
        <v>234</v>
      </c>
      <c r="B154" s="22" t="s">
        <v>222</v>
      </c>
      <c r="C154" s="26">
        <v>0</v>
      </c>
      <c r="D154" s="26">
        <v>782047</v>
      </c>
      <c r="E154" s="26"/>
      <c r="F154" s="26">
        <v>580837.86</v>
      </c>
      <c r="G154" s="27">
        <f t="shared" si="10"/>
        <v>74.271477289728111</v>
      </c>
    </row>
    <row r="155" spans="1:7" ht="44.4" customHeight="1" x14ac:dyDescent="0.25">
      <c r="A155" s="5" t="s">
        <v>235</v>
      </c>
      <c r="B155" s="22" t="s">
        <v>222</v>
      </c>
      <c r="C155" s="26">
        <v>3079025.97</v>
      </c>
      <c r="D155" s="26">
        <v>3079025.97</v>
      </c>
      <c r="E155" s="26"/>
      <c r="F155" s="26">
        <v>3079025.97</v>
      </c>
      <c r="G155" s="27">
        <f t="shared" si="10"/>
        <v>100</v>
      </c>
    </row>
    <row r="156" spans="1:7" ht="53.4" hidden="1" customHeight="1" x14ac:dyDescent="0.25">
      <c r="A156" s="5" t="s">
        <v>236</v>
      </c>
      <c r="B156" s="22" t="s">
        <v>237</v>
      </c>
      <c r="C156" s="26"/>
      <c r="D156" s="26"/>
      <c r="E156" s="26"/>
      <c r="F156" s="26"/>
      <c r="G156" s="27" t="e">
        <f t="shared" si="10"/>
        <v>#DIV/0!</v>
      </c>
    </row>
    <row r="157" spans="1:7" ht="60" hidden="1" customHeight="1" x14ac:dyDescent="0.25">
      <c r="A157" s="5" t="s">
        <v>238</v>
      </c>
      <c r="B157" s="22" t="s">
        <v>239</v>
      </c>
      <c r="C157" s="26">
        <v>0</v>
      </c>
      <c r="D157" s="26"/>
      <c r="E157" s="26"/>
      <c r="F157" s="26"/>
      <c r="G157" s="27" t="e">
        <f t="shared" si="10"/>
        <v>#DIV/0!</v>
      </c>
    </row>
    <row r="158" spans="1:7" ht="75.599999999999994" hidden="1" customHeight="1" x14ac:dyDescent="0.25">
      <c r="A158" s="5" t="s">
        <v>240</v>
      </c>
      <c r="B158" s="22" t="s">
        <v>241</v>
      </c>
      <c r="C158" s="26">
        <v>0</v>
      </c>
      <c r="D158" s="26"/>
      <c r="E158" s="26"/>
      <c r="F158" s="26"/>
      <c r="G158" s="27">
        <v>0</v>
      </c>
    </row>
    <row r="159" spans="1:7" ht="64.8" customHeight="1" x14ac:dyDescent="0.25">
      <c r="A159" s="5" t="s">
        <v>242</v>
      </c>
      <c r="B159" s="22" t="s">
        <v>222</v>
      </c>
      <c r="C159" s="26">
        <v>4679.51</v>
      </c>
      <c r="D159" s="26">
        <v>4679.51</v>
      </c>
      <c r="E159" s="26"/>
      <c r="F159" s="26">
        <v>0</v>
      </c>
      <c r="G159" s="27">
        <f t="shared" si="10"/>
        <v>0</v>
      </c>
    </row>
    <row r="160" spans="1:7" ht="21.75" hidden="1" customHeight="1" x14ac:dyDescent="0.25">
      <c r="A160" s="19" t="s">
        <v>243</v>
      </c>
      <c r="B160" s="16" t="s">
        <v>244</v>
      </c>
      <c r="C160" s="20">
        <v>0</v>
      </c>
      <c r="D160" s="20">
        <v>0</v>
      </c>
      <c r="E160" s="20"/>
      <c r="F160" s="20">
        <v>0</v>
      </c>
      <c r="G160" s="50"/>
    </row>
    <row r="161" spans="1:7" ht="39.6" hidden="1" x14ac:dyDescent="0.25">
      <c r="A161" s="19" t="s">
        <v>245</v>
      </c>
      <c r="B161" s="16" t="s">
        <v>246</v>
      </c>
      <c r="C161" s="41">
        <f>75988-75988</f>
        <v>0</v>
      </c>
      <c r="D161" s="41">
        <f>75988-75988</f>
        <v>0</v>
      </c>
      <c r="E161" s="41">
        <f>75988-75988</f>
        <v>0</v>
      </c>
      <c r="F161" s="41">
        <f>75988-75988</f>
        <v>0</v>
      </c>
      <c r="G161" s="45" t="e">
        <f t="shared" si="10"/>
        <v>#DIV/0!</v>
      </c>
    </row>
    <row r="162" spans="1:7" ht="22.8" customHeight="1" x14ac:dyDescent="0.25">
      <c r="A162" s="51" t="s">
        <v>247</v>
      </c>
      <c r="B162" s="52"/>
      <c r="C162" s="53">
        <f>C11+C51+C49+C47+C48</f>
        <v>2232873622.0900002</v>
      </c>
      <c r="D162" s="53">
        <f>D11+D51+D49+D48</f>
        <v>2559119823.5800004</v>
      </c>
      <c r="E162" s="53" t="e">
        <f>E11+E51+E49+E47+E48</f>
        <v>#REF!</v>
      </c>
      <c r="F162" s="53">
        <f>F11+F51+F49+F48</f>
        <v>1915901397.78</v>
      </c>
      <c r="G162" s="50">
        <f t="shared" si="10"/>
        <v>74.865638573336113</v>
      </c>
    </row>
    <row r="164" spans="1:7" x14ac:dyDescent="0.2">
      <c r="D164" s="7"/>
    </row>
    <row r="165" spans="1:7" x14ac:dyDescent="0.2">
      <c r="F165" s="9"/>
    </row>
    <row r="3505" spans="1:9" s="8" customFormat="1" x14ac:dyDescent="0.2">
      <c r="A3505" s="54"/>
      <c r="C3505" s="8" t="s">
        <v>248</v>
      </c>
      <c r="H3505" s="10"/>
      <c r="I3505" s="10"/>
    </row>
  </sheetData>
  <mergeCells count="6">
    <mergeCell ref="A6:G6"/>
    <mergeCell ref="A8:A9"/>
    <mergeCell ref="B8:B9"/>
    <mergeCell ref="C8:D8"/>
    <mergeCell ref="F8:F9"/>
    <mergeCell ref="G8:G9"/>
  </mergeCells>
  <pageMargins left="0.6" right="0.15748031496062992" top="0.19685039370078741" bottom="0.31496062992125984" header="0.19685039370078741" footer="0.31496062992125984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 по реш.Сессии</vt:lpstr>
      <vt:lpstr>'доходы 2023 по реш.Сессии'!Заголовки_для_печати</vt:lpstr>
      <vt:lpstr>'доходы 2023 по реш.Сессии'!Область_печати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2023-10-31T07:56:21Z</cp:lastPrinted>
  <dcterms:created xsi:type="dcterms:W3CDTF">2023-10-31T07:29:23Z</dcterms:created>
  <dcterms:modified xsi:type="dcterms:W3CDTF">2023-10-31T07:57:30Z</dcterms:modified>
</cp:coreProperties>
</file>