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СЕССИИ\решения 2024\16 сессия 11.12.2024\Решения 16 сессии 11.12.2024\Решение 226 об исполнении бюджета за 9 месяцев\"/>
    </mc:Choice>
  </mc:AlternateContent>
  <bookViews>
    <workbookView xWindow="0" yWindow="0" windowWidth="28800" windowHeight="12435"/>
  </bookViews>
  <sheets>
    <sheet name="доходы 2024 по реш.Сессии" sheetId="1" r:id="rId1"/>
  </sheets>
  <externalReferences>
    <externalReference r:id="rId2"/>
  </externalReferences>
  <definedNames>
    <definedName name="Excel_BuiltIn_Print_Area" localSheetId="0">#REF!</definedName>
    <definedName name="Excel_BuiltIn_Print_Area">#REF!</definedName>
    <definedName name="Excel_BuiltIn_Print_Titles" localSheetId="0">#REF!</definedName>
    <definedName name="Excel_BuiltIn_Print_Titles">#REF!</definedName>
    <definedName name="FinishMounth">'[1]Параметры отчета'!$C$11</definedName>
    <definedName name="FinishYear" localSheetId="0">#REF!</definedName>
    <definedName name="FinishYear">#REF!</definedName>
    <definedName name="StartMounth">'[1]Параметры отчета'!$C$10</definedName>
    <definedName name="StartYear" localSheetId="0">#REF!</definedName>
    <definedName name="StartYear">#REF!</definedName>
    <definedName name="апрель" localSheetId="0">#REF!</definedName>
    <definedName name="апрель">#REF!</definedName>
    <definedName name="год" localSheetId="0">#REF!</definedName>
    <definedName name="год">#REF!</definedName>
    <definedName name="декабрь" localSheetId="0">#REF!</definedName>
    <definedName name="декабрь">#REF!</definedName>
    <definedName name="_xlnm.Print_Titles" localSheetId="0">'доходы 2024 по реш.Сессии'!$8:$9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майчик" localSheetId="0">#REF!</definedName>
    <definedName name="майчик">#REF!</definedName>
    <definedName name="март" localSheetId="0">#REF!</definedName>
    <definedName name="март">#REF!</definedName>
    <definedName name="начдата" localSheetId="0">#REF!</definedName>
    <definedName name="начдата">#REF!</definedName>
    <definedName name="ноябрь" localSheetId="0">#REF!</definedName>
    <definedName name="ноябрь">#REF!</definedName>
    <definedName name="_xlnm.Print_Area" localSheetId="0">'доходы 2024 по реш.Сессии'!$A$1:$G$166</definedName>
    <definedName name="октябрик" localSheetId="0">#REF!</definedName>
    <definedName name="октябрик">#REF!</definedName>
    <definedName name="октябрь" localSheetId="0">#REF!</definedName>
    <definedName name="октябрь">#REF!</definedName>
    <definedName name="сентябрь" localSheetId="0">#REF!</definedName>
    <definedName name="сентябрь">#REF!</definedName>
    <definedName name="справка" localSheetId="0">#REF!</definedName>
    <definedName name="справка">#REF!</definedName>
    <definedName name="формат" localSheetId="0">#REF!</definedName>
    <definedName name="формат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5" i="1" l="1"/>
  <c r="D165" i="1"/>
  <c r="C165" i="1"/>
  <c r="G163" i="1"/>
  <c r="G161" i="1"/>
  <c r="G160" i="1"/>
  <c r="G159" i="1"/>
  <c r="G158" i="1"/>
  <c r="G156" i="1"/>
  <c r="G155" i="1"/>
  <c r="G154" i="1"/>
  <c r="G153" i="1"/>
  <c r="G152" i="1"/>
  <c r="G151" i="1"/>
  <c r="G150" i="1"/>
  <c r="G149" i="1"/>
  <c r="G147" i="1"/>
  <c r="G146" i="1"/>
  <c r="G145" i="1"/>
  <c r="G143" i="1"/>
  <c r="G142" i="1"/>
  <c r="G140" i="1"/>
  <c r="G139" i="1"/>
  <c r="G138" i="1"/>
  <c r="F137" i="1"/>
  <c r="E137" i="1"/>
  <c r="D137" i="1"/>
  <c r="C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2" i="1"/>
  <c r="G121" i="1"/>
  <c r="F120" i="1"/>
  <c r="G120" i="1" s="1"/>
  <c r="G119" i="1"/>
  <c r="G117" i="1"/>
  <c r="G116" i="1"/>
  <c r="F115" i="1"/>
  <c r="E115" i="1"/>
  <c r="E53" i="1" s="1"/>
  <c r="E52" i="1" s="1"/>
  <c r="D115" i="1"/>
  <c r="C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1" i="1"/>
  <c r="G70" i="1"/>
  <c r="G69" i="1"/>
  <c r="G68" i="1"/>
  <c r="G67" i="1"/>
  <c r="G66" i="1"/>
  <c r="G65" i="1"/>
  <c r="G64" i="1"/>
  <c r="G63" i="1"/>
  <c r="G62" i="1"/>
  <c r="G61" i="1"/>
  <c r="G59" i="1"/>
  <c r="G58" i="1"/>
  <c r="F57" i="1"/>
  <c r="E57" i="1"/>
  <c r="D57" i="1"/>
  <c r="D53" i="1" s="1"/>
  <c r="D52" i="1" s="1"/>
  <c r="C57" i="1"/>
  <c r="G56" i="1"/>
  <c r="G55" i="1"/>
  <c r="F54" i="1"/>
  <c r="F53" i="1" s="1"/>
  <c r="D54" i="1"/>
  <c r="C54" i="1"/>
  <c r="C53" i="1"/>
  <c r="C52" i="1" s="1"/>
  <c r="G51" i="1"/>
  <c r="E50" i="1"/>
  <c r="G49" i="1"/>
  <c r="G47" i="1"/>
  <c r="G45" i="1"/>
  <c r="F44" i="1"/>
  <c r="G44" i="1" s="1"/>
  <c r="F43" i="1"/>
  <c r="E43" i="1"/>
  <c r="D43" i="1"/>
  <c r="C43" i="1"/>
  <c r="G42" i="1"/>
  <c r="F41" i="1"/>
  <c r="G40" i="1"/>
  <c r="F40" i="1"/>
  <c r="G39" i="1"/>
  <c r="G37" i="1"/>
  <c r="F36" i="1"/>
  <c r="E36" i="1"/>
  <c r="D36" i="1"/>
  <c r="D11" i="1" s="1"/>
  <c r="C36" i="1"/>
  <c r="G35" i="1"/>
  <c r="G34" i="1"/>
  <c r="G33" i="1"/>
  <c r="F32" i="1"/>
  <c r="E32" i="1"/>
  <c r="D32" i="1"/>
  <c r="G32" i="1" s="1"/>
  <c r="C32" i="1"/>
  <c r="G31" i="1"/>
  <c r="G30" i="1"/>
  <c r="F30" i="1"/>
  <c r="E30" i="1"/>
  <c r="D30" i="1"/>
  <c r="C30" i="1"/>
  <c r="F29" i="1"/>
  <c r="G29" i="1" s="1"/>
  <c r="G27" i="1"/>
  <c r="G26" i="1"/>
  <c r="F25" i="1"/>
  <c r="G25" i="1" s="1"/>
  <c r="G24" i="1"/>
  <c r="E23" i="1"/>
  <c r="D23" i="1"/>
  <c r="C23" i="1"/>
  <c r="F21" i="1"/>
  <c r="G21" i="1" s="1"/>
  <c r="G20" i="1"/>
  <c r="G19" i="1"/>
  <c r="G17" i="1"/>
  <c r="F16" i="1"/>
  <c r="G16" i="1" s="1"/>
  <c r="E15" i="1"/>
  <c r="D15" i="1"/>
  <c r="C15" i="1"/>
  <c r="G14" i="1"/>
  <c r="G13" i="1"/>
  <c r="F12" i="1"/>
  <c r="E12" i="1"/>
  <c r="E11" i="1" s="1"/>
  <c r="D12" i="1"/>
  <c r="C12" i="1"/>
  <c r="C11" i="1" s="1"/>
  <c r="C166" i="1" s="1"/>
  <c r="E166" i="1" l="1"/>
  <c r="G53" i="1"/>
  <c r="F52" i="1"/>
  <c r="G52" i="1" s="1"/>
  <c r="G36" i="1"/>
  <c r="G57" i="1"/>
  <c r="G12" i="1"/>
  <c r="F15" i="1"/>
  <c r="G15" i="1" s="1"/>
  <c r="G54" i="1"/>
  <c r="G115" i="1"/>
  <c r="D166" i="1"/>
  <c r="G43" i="1"/>
  <c r="G137" i="1"/>
  <c r="F23" i="1"/>
  <c r="G23" i="1" s="1"/>
  <c r="F11" i="1" l="1"/>
  <c r="F166" i="1" l="1"/>
  <c r="G11" i="1"/>
  <c r="G166" i="1" l="1"/>
</calcChain>
</file>

<file path=xl/sharedStrings.xml><?xml version="1.0" encoding="utf-8"?>
<sst xmlns="http://schemas.openxmlformats.org/spreadsheetml/2006/main" count="329" uniqueCount="262">
  <si>
    <t>Наименование доходов</t>
  </si>
  <si>
    <t>Код  классификации доходов бюджетов Российской Федерации</t>
  </si>
  <si>
    <t>План на 01.10.2024г., руб.</t>
  </si>
  <si>
    <t>скрыть</t>
  </si>
  <si>
    <t>Исполнено на 01.10.2024г., руб.</t>
  </si>
  <si>
    <t xml:space="preserve">% исп.к уточн.                                                                                                                                                                                      плану </t>
  </si>
  <si>
    <t>утвержд.</t>
  </si>
  <si>
    <t>уточнен.</t>
  </si>
  <si>
    <t>ЛБО</t>
  </si>
  <si>
    <t xml:space="preserve">     года</t>
  </si>
  <si>
    <t>2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</si>
  <si>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</si>
  <si>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</si>
  <si>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</si>
  <si>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</si>
  <si>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</si>
  <si>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</si>
  <si>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Акцизы по подакцизным товарам</t>
  </si>
  <si>
    <t>00010302000010000000</t>
  </si>
  <si>
    <t>Налоги на совокупный доход</t>
  </si>
  <si>
    <t>00010500000000000000</t>
  </si>
  <si>
    <t>Налог, взимаемый в связи с применением УСН</t>
  </si>
  <si>
    <t>00010501000010000110</t>
  </si>
  <si>
    <t>Патентная система налогообложения</t>
  </si>
  <si>
    <t>00010504020020000110</t>
  </si>
  <si>
    <t xml:space="preserve">Единый налог на вмененый  доход для отдельных видов деятельности </t>
  </si>
  <si>
    <t>00010502010020000110</t>
  </si>
  <si>
    <t>Единый сельскохозяйственный налог</t>
  </si>
  <si>
    <t>00010503010010000110</t>
  </si>
  <si>
    <t>Транспортный налог с физических лиц</t>
  </si>
  <si>
    <t>00010604000000000000</t>
  </si>
  <si>
    <t>Государственная пошлина</t>
  </si>
  <si>
    <t>00010800000000000000</t>
  </si>
  <si>
    <t>Задолженность и перерасчёты по отменённым налогам, сборам и иным обязательным платежам</t>
  </si>
  <si>
    <t>00010900000000000000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</si>
  <si>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</si>
  <si>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</si>
  <si>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 в виде дивидендов по акциям, принадлежащим муниципальным районам</t>
  </si>
  <si>
    <t>00011101050050000120</t>
  </si>
  <si>
    <t>Доходы, получаемые в виде арендной платы за земельные участки, госуд.собственность на которые не разграничена,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</si>
  <si>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00011105013000000120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</si>
  <si>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</si>
  <si>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</si>
  <si>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 в аренду имущества, составляющего казну муниципальных районов ( за исключением земельных участков)</t>
  </si>
  <si>
    <t>00011105075050000120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</si>
  <si>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</si>
  <si>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00011105400050000120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</si>
  <si>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</si>
  <si>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</si>
  <si>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</si>
  <si>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</si>
  <si>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</si>
  <si>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</si>
  <si>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Доходы от оказания платных услуг и компенсации затрат государства</t>
  </si>
  <si>
    <t>00011300000000000000</t>
  </si>
  <si>
    <t>Прочие доходы  от оказания платных услуг (работ) получателями средств бюджетов муниципальных районов</t>
  </si>
  <si>
    <t>00011301995050000130</t>
  </si>
  <si>
    <t>Прочие доходы, поступающие в порядке возмещения расходов, понесенных в связи с эксплуатацией имущества муниципальных районов</t>
  </si>
  <si>
    <t>00011302065050000130</t>
  </si>
  <si>
    <t>Прочие доходы от компенсации затрат бюджетов муниципальных районов</t>
  </si>
  <si>
    <t>00011302995050000130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</si>
  <si>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</si>
  <si>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</si>
  <si>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</si>
  <si>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00011402053050000410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</si>
  <si>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</si>
  <si>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00011402052050000440</t>
  </si>
  <si>
    <t xml:space="preserve"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 </t>
  </si>
  <si>
    <t>00011406025050000430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</si>
  <si>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</si>
  <si>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</si>
  <si>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</si>
  <si>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</si>
  <si>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</t>
  </si>
  <si>
    <t>00011406313000000430</t>
  </si>
  <si>
    <t>Штрафы, санкции, возмещение ущерба</t>
  </si>
  <si>
    <t>00011600000000000000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</si>
  <si>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</si>
  <si>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00011607090050000140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</si>
  <si>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</t>
  </si>
  <si>
    <t>00011611050010000140</t>
  </si>
  <si>
    <t xml:space="preserve">Невыясненные поступления </t>
  </si>
  <si>
    <t>00011701050050000180</t>
  </si>
  <si>
    <t>Инициативные платежи</t>
  </si>
  <si>
    <t>00011715030050000150</t>
  </si>
  <si>
    <t>Прочие неналоговые доходы</t>
  </si>
  <si>
    <t>00011705050050000180</t>
  </si>
  <si>
    <t>Доходы бюджетов муниципальных районов от возврата бюджетными учреждениями остатков субсидий прошлых лет</t>
  </si>
  <si>
    <t>00021805010050000150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</si>
  <si>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</si>
  <si>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</si>
  <si>
    <t>Возврат остатков субсидий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образования, из бюджетов муниципальных районов</t>
  </si>
  <si>
    <t>00021925232050000150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</si>
  <si>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</si>
  <si>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</si>
  <si>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</si>
  <si>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</si>
  <si>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субъектов Российской Федерации и муниципальных образований</t>
  </si>
  <si>
    <t>00020210000000000150</t>
  </si>
  <si>
    <t>Дотация на выравнивание бюджетной обеспеченности муниципальных районов</t>
  </si>
  <si>
    <t>00020215001050000150</t>
  </si>
  <si>
    <t>Дотация бюджетам муниципальных районов на поддержку мер по обеспечению сбалансированности бюджетов</t>
  </si>
  <si>
    <t>00020215002050000150</t>
  </si>
  <si>
    <t>Субсидии бюджетам субъектов Российской Федерации и муниципальных образований (межбюджетные субсидии)</t>
  </si>
  <si>
    <t>00020220000000000150</t>
  </si>
  <si>
    <t xml:space="preserve">Субсидия на реализацию мероприятий по модернизации муниципальных детских школ искусств по видам искусств в рамках государственной программы Архангельской области "Культура Русского Севера" </t>
  </si>
  <si>
    <t>00020225306050000150</t>
  </si>
  <si>
    <t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</t>
  </si>
  <si>
    <t>00020225304050000150</t>
  </si>
  <si>
    <t xml:space="preserve">Субсидии на ремонт, реконструкцию, благоустройство и установку памятников, обелисков, мемориалов, памятных досок </t>
  </si>
  <si>
    <t>00020229999050000150</t>
  </si>
  <si>
    <t>Субсидии на подготовку проектов межевания земельных участков и проведение кадастровых работ</t>
  </si>
  <si>
    <t>00020225599050000150</t>
  </si>
  <si>
    <t>Субсидии на реализацию общественно значимых культурных мероприятий в рамках проекта "Любо-Дорого" в рамках государственной программы Архангельской области "Культура Русского Севера"</t>
  </si>
  <si>
    <t>Субсидия  на капитальный ремонт зданий дошкольных образовательных организаций в рамках государственной программы Архангельской области "Развитие образования и науки Архангельской области"</t>
  </si>
  <si>
    <t>Субсидия на реализацию мероприятий государственной программы РФ "Доступная среда" по созданию в дошкольных образовательных, общеобразовательных организациях, организациях дополнительного образования детей, условий для получения детьми-инвалидами качественного образования</t>
  </si>
  <si>
    <t>00020225027050000150</t>
  </si>
  <si>
    <t>Субсидия на 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</si>
  <si>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00020220216050000150</t>
  </si>
  <si>
    <t xml:space="preserve">Субсидия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</si>
  <si>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>Субсидия на создание условий для обеспечения поселений и жителей городских округов услугами торговли</t>
  </si>
  <si>
    <t>Субсидия на укрепление материально-технической базы пищеблоков и столовых муниципальных общеобразовательных организаций в целях создания условий для организации горячего питания обучающихся, получающих начальное общее образование</t>
  </si>
  <si>
    <t xml:space="preserve">Субсидия на обеспечение развития и укрепления материально-технической базы домов культуры в населенных пунктах с числом жителей до 50 тысяч человек  </t>
  </si>
  <si>
    <t>00020225467050000150</t>
  </si>
  <si>
    <t>Субсидия на обеспечение условий для развития кадрового потенциала муниципальных образовательных организаций</t>
  </si>
  <si>
    <t>Субсидия на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</si>
  <si>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Субсидия на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дошкольного образования)</t>
  </si>
  <si>
    <t>Субсидия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</si>
  <si>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>00020225519050000150</t>
  </si>
  <si>
    <t>Субсидия на софинансирование капитальных вложений в объекты муниципальной собственности (строительство и реконструкция (модернизация) объектов питьевого водоснабжения (реконструкция водопроводных очистных сооружений г.Вельск (1 этап))</t>
  </si>
  <si>
    <t>00020227112050000150</t>
  </si>
  <si>
    <t>Субсидия на государственную поддержку организаций, входящих в систему спортивной подготовки</t>
  </si>
  <si>
    <t>00020225081050000150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</si>
  <si>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</si>
  <si>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00020220299050000150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</si>
  <si>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</si>
  <si>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00020220302050000150</t>
  </si>
  <si>
    <t>Субсидия на обеспечение условий для организации безопасного подвоза обучающихся к месту обучения и обратно в рамках государственной программы Архангельской области "Развитие образования и науки Архангельской области"</t>
  </si>
  <si>
    <t>Субсидия на обеспечение комплексного развития сельских территорий (улучшение жилищных условий граждан, проживающих на сельских территориях)</t>
  </si>
  <si>
    <t>00020225576050000150</t>
  </si>
  <si>
    <t>Субсидия на государственную поддержку отрасли культуры (государственная поддержка лучших работников сельских учреждений культуры)</t>
  </si>
  <si>
    <t xml:space="preserve">Субсидия на реализацию мероприятий по финансовой поддержке социально ориентированных некоммерческих организаций </t>
  </si>
  <si>
    <t xml:space="preserve">Субсидия на проведение комплексных кадастровых работ </t>
  </si>
  <si>
    <t>Субсидия на реализацию мероприятий по созданию в общеобразовательных организациях, расположенных в сельской местности и малых городах, условий для занятий физической культурой и спортом в рамках государственной программы Архангельской области "Развитие образования и науки Архангельской области"</t>
  </si>
  <si>
    <t>00020225097050000150</t>
  </si>
  <si>
    <t>Субсидия на реализацию мероприятий по содействию трудоустройству несовершеннолетних граждан на территории Архангельской области</t>
  </si>
  <si>
    <t>Субсидии на реализацию общественно значимых культурных мероприятий в рамках проекта "ЛЮБО-ДОРОГО" в рамках государственной программы Архангельской области "Культура Русского Севера"</t>
  </si>
  <si>
    <t>Субсидия на софинансирование капитальных вложений в объекты муниципальной собственности в рамках государственной программы Архангельской области "Комплексное развитие сельских территорий Архангельской области"</t>
  </si>
  <si>
    <t>00020227576050000150</t>
  </si>
  <si>
    <t>Субсидия на реализацию мероприятий в сфере обращения с отходами производства и потребления, в том числе с твердыми коммунальными отходами (приобретение контейнеров (бункеров) для накопления твердых коммунальных отходов)</t>
  </si>
  <si>
    <t>Субсидия на реализацию мероприятий в сфере обращения с отходами производства и потребления, в том числе с твердыми коммунальными отходами (создание мест (площадок) накопления (в том числе раздельного накопления) твердых коммунальных отходов)</t>
  </si>
  <si>
    <t>Субсидия на реализацию мероприятий по обеспечению жильем молодых семей</t>
  </si>
  <si>
    <t>00020225497050000150</t>
  </si>
  <si>
    <t>Субсидия на развитие сети учреждений культурно-досугового типа</t>
  </si>
  <si>
    <t>00020225513050000150</t>
  </si>
  <si>
    <t xml:space="preserve">Субсидия на обустройство и модернизацию объектов городской инфраструктуры, парковых и рекреационных зон для занятий физической культурой и спортом </t>
  </si>
  <si>
    <t>Субсидия на повышение средней заработной платы работников муниципальных учреждений культуры в целях реализации Указа Президента РФ от 7 мая 2012 года № 597 "О мероприятиях по реализации государственной социальной политики"</t>
  </si>
  <si>
    <t>Субсидии на государственную поддержку малого и среднего предпринимательства, включая крестьянские (фермерские) хозяйства в рамках государственной программы Архангельской области "Экономическое развитие и инвестиционная деятельность в Архангельской области (2014-2020 годы)"; подпрограммы "Развитие субъектов малого и среднего предпринимательства в Архангельской области"</t>
  </si>
  <si>
    <t>00020202009050000151</t>
  </si>
  <si>
    <t>Субсидия на приобретение спортивного инвентаря и оборудования для муниципальных учреждений физкультурно-спортивной направленности в рамках государственной программы Архангельской области "Развитие физической культуры и спорта в Архангельской области"</t>
  </si>
  <si>
    <t>Субсидия на организацию транспортного обслуживания населения на пассажирских муниципальных маршрутах автомобильного транспорта</t>
  </si>
  <si>
    <t>Субсидия на капитальный ремонт бассейнов в зданиях муниципальных общеобразовательных организаций в рамках государственной программы Архангельской области "Развитие образования и науки Архангельской области"</t>
  </si>
  <si>
    <t>Субсидия на обустройство и модернизацию плоскостных спортивных сооружений муниципальных образований в рамках государственной программы Архангельской области "Развитие физической культуры и спорта в Архангельской области"</t>
  </si>
  <si>
    <t>Субсидия  на реализацию мероприятий в сфере обращения с отходами производства и потребления, в том числе с твердыми коммунальными отходами (создание мест (площадок) накопления ТКО)</t>
  </si>
  <si>
    <t>Субсидия  на реализацию мероприятий в сфере обращения с отходами производства и потребления, в том числе с твердыми коммунальными отходами (приобретение контейнеров для накопления ТКО)</t>
  </si>
  <si>
    <t>Субсидия на создание спортивных площадок ГТО</t>
  </si>
  <si>
    <t>Субсидия на проведение муниципальных молодежных форумов</t>
  </si>
  <si>
    <t>Субсидия на реализацию мероприятий по гражданско-патриотическому воспитанию граждан РФ и допризывной подготовке молодежи в муниципальных образованиях</t>
  </si>
  <si>
    <t>Субсидия на поддержку проведения муниципальных мероприятий по работе с молодежью (мероприятия по реализации молодежной политики в муниципальных образованиях по результатам конкурса по оценке эффективности реализации мероприятий молодежной политики и патриотического воспитания органами местного самоуправления)</t>
  </si>
  <si>
    <t>Субсидия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Федерации, в рамках федерального проекта "Спорт - норма жизни"</t>
  </si>
  <si>
    <t>Субсидия на поддержку творческих проектов и любительских творческих коллективов в сфере культуры и искусства</t>
  </si>
  <si>
    <t>Субсидия на выплату возмещения собственникам за изымаемые жилые помещения, приобретение жилых помещений в целях дальнейшего предоставления их гражданам, переселяемым из многоквартирных домов, признанных аварийными до 1 января 2017 года в связи с физическим износом и подлежащих сносу или реконструкции, за счет средств, поступивших от государственной корпорации - Фонда содействия реформированию жилищно-коммунального хозяйства</t>
  </si>
  <si>
    <t>Субсидия на выплату возмещения собственникам за изымаемые жилые помещения, приобретение жилых помещений в целях дальнейшего предоставления их гражданам, переселяемым из многоквартирных домов, признанных аварийными до 1 января 2017 года в связи с физическим износом и подлежащих сносу или реконструкции, за счет средств бюджетов субъектов Российской Федерации</t>
  </si>
  <si>
    <t>Субсидия на подключение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</si>
  <si>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 xml:space="preserve">Субсидия на оснащение детских школ искусств по видам искусств Архангельской области музыкальными инструментами, оборудованием и учебными материалами </t>
  </si>
  <si>
    <t>Субсидия на государственную поддержку отрасли культуры (государственная поддержка лучших сельских учреждений культуры)</t>
  </si>
  <si>
    <t>Субсидия на 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</si>
  <si>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Субсидия на комплектование книжных фондов библиотек муниципальных образований Архангельской области и подписку на периодическую печать</t>
  </si>
  <si>
    <t>Субсидия на 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РФ от 1 июня 2012 года № 761 "О национальной стратегии действий в интересах детей на 2012-2017 годы"</t>
  </si>
  <si>
    <t>Субсидия на строительство и реконструкцию (модернизацию) объектов питьевого водоснабжения (реконструкция водопроводных очистных сооружений г.Вельск (1 этап))</t>
  </si>
  <si>
    <t>00020225243050000150</t>
  </si>
  <si>
    <t>Субвенции бюджетам субъектов Российской Федерации и муниципальных образований</t>
  </si>
  <si>
    <t>00020230000000000150</t>
  </si>
  <si>
    <t>Субвенции на осуществление государственных полномочий по расчёту и предоставлению местным бюджетам поселений дотаций на выравнивание бюджетной обеспеченности поселений</t>
  </si>
  <si>
    <t>00020230024050000150</t>
  </si>
  <si>
    <t>Субвенции на 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</si>
  <si>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00020235082050000150</t>
  </si>
  <si>
    <t>Субвенции на 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соглашения между Министерством строительства и жилищно-коммунального хозяйства РФ и Правительством Архангельской области</t>
  </si>
  <si>
    <t xml:space="preserve">Субвенции на осуществление государственных полномочий в сфере охраны труда </t>
  </si>
  <si>
    <t>Субвенции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</si>
  <si>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00020235303050000150</t>
  </si>
  <si>
    <t>Субвенция на предоставление государственных жилищных сертификатов детям-сиротам и детям, оставшимся без попечения родителей, лицам из их числа на приобретение жилых помещений в Архангельской области</t>
  </si>
  <si>
    <t>Субвенции на осуществление государственных полномочий по регистрации и учёту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</si>
  <si>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на осуществление государственных полномочий по выплате вознаграждений профессиональным опекунам</t>
  </si>
  <si>
    <t>Субвенции на реализацию образовательных программ в общеобразовательных учреждениях</t>
  </si>
  <si>
    <t>00020239999050000150</t>
  </si>
  <si>
    <t>Субвенции на осуществление государственных полномочий по формированию торгового реестра</t>
  </si>
  <si>
    <t>Единая субвенция бюджетам муниципальных образований Архангельской области на осуществление государственных полномочий по организации и осуществлению деятельности по опеке и попечительству, по созданию комиссий по делам несовершеннолетних и защите их прав, в сфере административных правонарушений</t>
  </si>
  <si>
    <t>00020239998050000150</t>
  </si>
  <si>
    <t>Субвенции на осуществление государственных полномочий по финансовому обеспечению оплаты стоимости набора продуктов питания в организациях отдыха детей и их оздоровления с дневным пребыванием детей в каникулярное время</t>
  </si>
  <si>
    <t xml:space="preserve">Субвенции на компенсацию родительской платы за присмотр и уход за ребёнком в образовательных организациях, реализующих образовательную программу дошкольного образования </t>
  </si>
  <si>
    <t>00020230029050000150</t>
  </si>
  <si>
    <t xml:space="preserve"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</si>
  <si>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00020235120050000150</t>
  </si>
  <si>
    <t xml:space="preserve">Субвенция 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  </t>
  </si>
  <si>
    <t>Субвенции на возмещение убытков, возникающих в результате государственного регулирования розничных цен на топливо печное бытовое (дрова), реализуемое населению для нужд отопления</t>
  </si>
  <si>
    <t>00020203999050000151</t>
  </si>
  <si>
    <t>Субвенция на выполнение государственных полномочий по предоставлению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 за счет средств публично-правовой компании "Фонд развития территорий"</t>
  </si>
  <si>
    <t>Субвенция на выполнение государственных полномочий по предоставлению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 за счет средств областного бюджета</t>
  </si>
  <si>
    <t>Субвенции на осуществление государственных полномочий по подготовке и проведению Всероссийской переписи населения 2020 года</t>
  </si>
  <si>
    <t>00020235469050000150</t>
  </si>
  <si>
    <t>Субвенции на осуществление первичного воинского  учета на территориях, где отсутствуют военные комиссариаты</t>
  </si>
  <si>
    <t>00020235118050000150</t>
  </si>
  <si>
    <t>Субвенциии бюджетам муниципальных образований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</si>
  <si>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00020203007050000151</t>
  </si>
  <si>
    <t>Иные межбюджетные трансферты</t>
  </si>
  <si>
    <t>00020240000000000150</t>
  </si>
  <si>
    <t>Межбюджетные трансферты, передаваемые бюджетам муниципальных районов из бюджетов поселений на передачу полномочий по выдаче разрешений на строительство</t>
  </si>
  <si>
    <t>00020240014050000150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</si>
  <si>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</si>
  <si>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вопроса местного значения по внешнему финансовому контролю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</si>
  <si>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реализацию мероприятий в сфере обращения с отходами</t>
  </si>
  <si>
    <t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</si>
  <si>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00020245179050000150</t>
  </si>
  <si>
    <t>Межбюджетные трансферты, передаваемые бюджетам муниципальных районов из бюджетов поселений на обустройство и модернизацию объектов городской инфраструктуры, парковых и рекреационных зон муниципальных образований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</si>
  <si>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</si>
  <si>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00020245050050000150</t>
  </si>
  <si>
    <t>Иные межбюджетные трансферты на реализацию мероприятий по модернизации школьных систем образования (для муниципальных общеобразовательных организаций)</t>
  </si>
  <si>
    <t>00020249999050000150</t>
  </si>
  <si>
    <t>Иные межбюджетные трансферты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</si>
  <si>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Иные межбюджетные трансферты на реализацию мероприятий по антитеррористической защищенности муниципальных образовательных организаций в Архангельской области (вне рамок регионального проекта "Модернизация школьных систем образования в Архангельской области")</t>
  </si>
  <si>
    <t>Межбюджетные трансферты бюджетам муниципальных образований из резервного фонда Правительства Архангельской области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</si>
  <si>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вопроса местного значения по созданию, содержанию и организации деятельности аварийно-спасательных служб на территории поселений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</si>
  <si>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вопроса местного значения по исполнению бюджетов поселений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</si>
  <si>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реализацию проектов в рамках проекта "Комфортное Поморье"</t>
  </si>
  <si>
    <t xml:space="preserve">Иные межбюджетные трансферты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(создание новых мест в образовательных организациях различных типов для реализации дополнительных общеразвивающих программ всех направленностей) </t>
  </si>
  <si>
    <t>Иные межбюджетные трансферты на реализацию мероприятий по модернизации школьных систем образования (вне рамок регионального проекта "Модернизация школьных систем образования в Архангельской области")</t>
  </si>
  <si>
    <t>Иные межбюджетные трансферты на развитие инициативных проектов в рамках регионального проекта "Комфортное Поморье"</t>
  </si>
  <si>
    <t>Межбюджетные трансферты на решение актуальных вопросов местного значения поселений</t>
  </si>
  <si>
    <t xml:space="preserve">Иные межбюджетные трансферты на поощрение муниципальных управленческих команд за достижение показателей деятельности органов исполнительной власти субъектов РФ за счет дотации (гранта) из федерального бюджета </t>
  </si>
  <si>
    <t>Межбюджетные трансферты на капитальный ремонт, ремонт и содержание автомобильных дорог</t>
  </si>
  <si>
    <t>Иные межбюджетные трансферты на 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</si>
  <si>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Иные межбюджетные трансферты на развитие территориального общественного самоуправления в Архангельской области</t>
  </si>
  <si>
    <t>Межбюджетные трансферты бюджетам муниципальных районов на возмещение расходов депутатов Архангельского областного Собрания депутатов в избирательных округах</t>
  </si>
  <si>
    <t>00020249999050000151</t>
  </si>
  <si>
    <t>Иные межбюджетные трансферты на создание модельных муниципальных библиотек за счет средств резервного фонда Правительства Российской Федерации</t>
  </si>
  <si>
    <t>00020245454050000150</t>
  </si>
  <si>
    <t>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</si>
  <si>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00020245424050000150</t>
  </si>
  <si>
    <t xml:space="preserve">Иные межбюджетные трансферты на обеспечение равной доступности услуг общественного транспорта для категорий граждан, установленных статьями 2 и 4 ФЗ от 12 января 1995 года №5-ФЗ "О ветеранах" </t>
  </si>
  <si>
    <t>Прочие безвозмездные поступления</t>
  </si>
  <si>
    <t>00020705030050000150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</si>
  <si>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</si>
  <si>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00020805000050000150</t>
  </si>
  <si>
    <t>ВСЕГО ДОХОДОВ</t>
  </si>
  <si>
    <t>+</t>
  </si>
  <si>
    <t>Приложение № 1</t>
  </si>
  <si>
    <t>Вельского муниципального района</t>
  </si>
  <si>
    <t>Архангельской области</t>
  </si>
  <si>
    <t>к  решению Собрания депутатов</t>
  </si>
  <si>
    <t>Информация об исполнении бюджета Вельского муниципального района по доходам                                                                            за 9 месяцев 2024 года</t>
  </si>
  <si>
    <t>от 11 декабря 2024 г. № 226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</si>
</sst>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-* #,##0.00&quot; р.&quot;_-;\-* #,##0.00&quot; р.&quot;_-;_-* \-??&quot; р.&quot;_-;_-@_-"/>
  </numFmts>
  <fonts count="7" x14ac:knownFonts="1">
    <font>
      <sz val="8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165" fontId="1" fillId="0" borderId="0" applyFill="0" applyBorder="0" applyAlignment="0" applyProtection="0"/>
  </cellStyleXfs>
  <cellXfs count="59">
    <xf numFmtId="0" fontId="0" fillId="0" borderId="0" xfId="0"/>
    <xf numFmtId="0" fontId="3" fillId="2" borderId="0" xfId="0" applyFont="1" applyFill="1" applyAlignment="1">
      <alignment horizontal="center"/>
    </xf>
    <xf numFmtId="0" fontId="4" fillId="2" borderId="4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horizontal="right"/>
    </xf>
    <xf numFmtId="2" fontId="3" fillId="2" borderId="0" xfId="0" applyNumberFormat="1" applyFont="1" applyFill="1"/>
    <xf numFmtId="0" fontId="3" fillId="2" borderId="0" xfId="0" applyFont="1" applyFill="1"/>
    <xf numFmtId="4" fontId="3" fillId="2" borderId="0" xfId="0" applyNumberFormat="1" applyFont="1" applyFill="1"/>
    <xf numFmtId="0" fontId="3" fillId="2" borderId="0" xfId="0" applyFont="1" applyFill="1" applyAlignment="1">
      <alignment wrapText="1"/>
    </xf>
    <xf numFmtId="0" fontId="6" fillId="2" borderId="0" xfId="0" applyFont="1" applyFill="1" applyAlignment="1">
      <alignment horizontal="left"/>
    </xf>
    <xf numFmtId="0" fontId="0" fillId="2" borderId="0" xfId="0" applyFill="1"/>
    <xf numFmtId="0" fontId="3" fillId="2" borderId="0" xfId="0" applyFont="1" applyFill="1" applyAlignment="1">
      <alignment horizontal="center" wrapText="1"/>
    </xf>
    <xf numFmtId="0" fontId="5" fillId="2" borderId="4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/>
    </xf>
    <xf numFmtId="4" fontId="4" fillId="2" borderId="4" xfId="0" applyNumberFormat="1" applyFont="1" applyFill="1" applyBorder="1" applyAlignment="1">
      <alignment horizontal="right" wrapText="1"/>
    </xf>
    <xf numFmtId="164" fontId="4" fillId="2" borderId="4" xfId="0" applyNumberFormat="1" applyFont="1" applyFill="1" applyBorder="1" applyAlignment="1">
      <alignment horizontal="right" wrapText="1"/>
    </xf>
    <xf numFmtId="0" fontId="4" fillId="2" borderId="4" xfId="0" applyFont="1" applyFill="1" applyBorder="1" applyAlignment="1">
      <alignment horizontal="left" wrapText="1"/>
    </xf>
    <xf numFmtId="4" fontId="4" fillId="2" borderId="4" xfId="1" applyNumberFormat="1" applyFont="1" applyFill="1" applyBorder="1" applyAlignment="1">
      <alignment horizontal="right"/>
    </xf>
    <xf numFmtId="164" fontId="4" fillId="2" borderId="4" xfId="1" applyNumberFormat="1" applyFont="1" applyFill="1" applyBorder="1" applyAlignment="1">
      <alignment horizontal="right"/>
    </xf>
    <xf numFmtId="49" fontId="6" fillId="2" borderId="4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164" fontId="6" fillId="2" borderId="4" xfId="0" applyNumberFormat="1" applyFont="1" applyFill="1" applyBorder="1" applyAlignment="1">
      <alignment horizontal="right"/>
    </xf>
    <xf numFmtId="4" fontId="6" fillId="2" borderId="4" xfId="1" applyNumberFormat="1" applyFont="1" applyFill="1" applyBorder="1" applyAlignment="1">
      <alignment horizontal="right"/>
    </xf>
    <xf numFmtId="164" fontId="6" fillId="2" borderId="4" xfId="1" applyNumberFormat="1" applyFont="1" applyFill="1" applyBorder="1" applyAlignment="1">
      <alignment horizontal="right"/>
    </xf>
    <xf numFmtId="164" fontId="4" fillId="2" borderId="4" xfId="0" applyNumberFormat="1" applyFont="1" applyFill="1" applyBorder="1" applyAlignment="1">
      <alignment horizontal="right"/>
    </xf>
    <xf numFmtId="0" fontId="6" fillId="2" borderId="4" xfId="0" applyFont="1" applyFill="1" applyBorder="1" applyAlignment="1">
      <alignment wrapText="1"/>
    </xf>
    <xf numFmtId="0" fontId="6" fillId="2" borderId="6" xfId="0" applyFont="1" applyFill="1" applyBorder="1" applyAlignment="1">
      <alignment vertical="center" wrapText="1"/>
    </xf>
    <xf numFmtId="49" fontId="6" fillId="2" borderId="6" xfId="0" applyNumberFormat="1" applyFont="1" applyFill="1" applyBorder="1" applyAlignment="1">
      <alignment horizontal="center"/>
    </xf>
    <xf numFmtId="4" fontId="4" fillId="2" borderId="1" xfId="1" applyNumberFormat="1" applyFont="1" applyFill="1" applyBorder="1" applyAlignment="1">
      <alignment horizontal="right"/>
    </xf>
    <xf numFmtId="0" fontId="4" fillId="2" borderId="4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49" fontId="4" fillId="2" borderId="7" xfId="0" applyNumberFormat="1" applyFont="1" applyFill="1" applyBorder="1" applyAlignment="1">
      <alignment horizontal="center"/>
    </xf>
    <xf numFmtId="0" fontId="6" fillId="2" borderId="4" xfId="0" applyNumberFormat="1" applyFont="1" applyFill="1" applyBorder="1" applyAlignment="1">
      <alignment horizontal="left" wrapText="1"/>
    </xf>
    <xf numFmtId="4" fontId="6" fillId="2" borderId="4" xfId="0" applyNumberFormat="1" applyFont="1" applyFill="1" applyBorder="1"/>
    <xf numFmtId="0" fontId="6" fillId="2" borderId="0" xfId="0" applyFont="1" applyFill="1" applyBorder="1" applyAlignment="1">
      <alignment horizontal="left" wrapText="1"/>
    </xf>
    <xf numFmtId="0" fontId="6" fillId="2" borderId="4" xfId="0" applyNumberFormat="1" applyFont="1" applyFill="1" applyBorder="1" applyAlignment="1">
      <alignment horizontal="left" vertical="center" wrapText="1"/>
    </xf>
    <xf numFmtId="164" fontId="6" fillId="2" borderId="4" xfId="0" applyNumberFormat="1" applyFont="1" applyFill="1" applyBorder="1"/>
    <xf numFmtId="0" fontId="6" fillId="2" borderId="4" xfId="0" applyNumberFormat="1" applyFont="1" applyFill="1" applyBorder="1" applyAlignment="1">
      <alignment wrapText="1"/>
    </xf>
    <xf numFmtId="0" fontId="4" fillId="2" borderId="5" xfId="0" applyFont="1" applyFill="1" applyBorder="1" applyAlignment="1">
      <alignment horizontal="left" wrapText="1"/>
    </xf>
    <xf numFmtId="4" fontId="4" fillId="2" borderId="5" xfId="0" applyNumberFormat="1" applyFont="1" applyFill="1" applyBorder="1"/>
    <xf numFmtId="0" fontId="5" fillId="2" borderId="4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wrapText="1"/>
    </xf>
    <xf numFmtId="0" fontId="4" fillId="2" borderId="4" xfId="0" applyFont="1" applyFill="1" applyBorder="1"/>
    <xf numFmtId="4" fontId="4" fillId="2" borderId="4" xfId="0" applyNumberFormat="1" applyFont="1" applyFill="1" applyBorder="1"/>
    <xf numFmtId="164" fontId="4" fillId="2" borderId="4" xfId="0" applyNumberFormat="1" applyFont="1" applyFill="1" applyBorder="1"/>
    <xf numFmtId="0" fontId="6" fillId="2" borderId="0" xfId="0" applyFont="1" applyFill="1" applyAlignment="1">
      <alignment horizontal="center"/>
    </xf>
    <xf numFmtId="49" fontId="2" fillId="2" borderId="0" xfId="0" applyNumberFormat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[0]" xfId="1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10"/>
  <sheetViews>
    <sheetView tabSelected="1" view="pageBreakPreview" topLeftCell="A29" zoomScale="60" zoomScaleNormal="100" workbookViewId="0">
      <selection activeCell="L25" sqref="L25"/>
    </sheetView>
  </sheetViews>
  <sheetFormatPr defaultColWidth="9.1640625" defaultRowHeight="12" x14ac:dyDescent="0.2"/>
  <cols>
    <col min="1" max="1" width="55.5" style="10" customWidth="1"/>
    <col min="2" max="2" width="25.5" style="8" customWidth="1"/>
    <col min="3" max="3" width="20.83203125" style="8" customWidth="1"/>
    <col min="4" max="4" width="20.5" style="8" customWidth="1"/>
    <col min="5" max="5" width="12" style="8" hidden="1" customWidth="1"/>
    <col min="6" max="6" width="19" style="8" customWidth="1"/>
    <col min="7" max="7" width="9.1640625" style="8" customWidth="1"/>
    <col min="8" max="16384" width="9.1640625" style="12"/>
  </cols>
  <sheetData>
    <row r="1" spans="1:7" ht="12.75" x14ac:dyDescent="0.2">
      <c r="D1" s="50" t="s">
        <v>256</v>
      </c>
      <c r="E1" s="11"/>
    </row>
    <row r="2" spans="1:7" ht="12.75" x14ac:dyDescent="0.2">
      <c r="D2" s="50" t="s">
        <v>259</v>
      </c>
      <c r="E2" s="11"/>
    </row>
    <row r="3" spans="1:7" ht="12.75" x14ac:dyDescent="0.2">
      <c r="D3" s="50" t="s">
        <v>257</v>
      </c>
      <c r="E3" s="11"/>
    </row>
    <row r="4" spans="1:7" ht="12.75" x14ac:dyDescent="0.2">
      <c r="D4" s="50" t="s">
        <v>258</v>
      </c>
      <c r="E4" s="11"/>
    </row>
    <row r="5" spans="1:7" ht="12.75" x14ac:dyDescent="0.2">
      <c r="D5" s="50" t="s">
        <v>261</v>
      </c>
      <c r="E5" s="11"/>
    </row>
    <row r="6" spans="1:7" ht="40.5" customHeight="1" x14ac:dyDescent="0.2">
      <c r="A6" s="51" t="s">
        <v>260</v>
      </c>
      <c r="B6" s="51"/>
      <c r="C6" s="51"/>
      <c r="D6" s="51"/>
      <c r="E6" s="51"/>
      <c r="F6" s="51"/>
      <c r="G6" s="51"/>
    </row>
    <row r="7" spans="1:7" ht="12.75" customHeight="1" x14ac:dyDescent="0.2">
      <c r="A7" s="13"/>
      <c r="B7" s="1"/>
      <c r="C7" s="1"/>
      <c r="D7" s="1"/>
      <c r="E7" s="1"/>
      <c r="F7" s="1"/>
      <c r="G7" s="1"/>
    </row>
    <row r="8" spans="1:7" ht="29.25" customHeight="1" x14ac:dyDescent="0.2">
      <c r="A8" s="52" t="s">
        <v>0</v>
      </c>
      <c r="B8" s="54" t="s">
        <v>1</v>
      </c>
      <c r="C8" s="56" t="s">
        <v>2</v>
      </c>
      <c r="D8" s="57"/>
      <c r="E8" s="2" t="s">
        <v>3</v>
      </c>
      <c r="F8" s="58" t="s">
        <v>4</v>
      </c>
      <c r="G8" s="58" t="s">
        <v>5</v>
      </c>
    </row>
    <row r="9" spans="1:7" ht="31.5" customHeight="1" x14ac:dyDescent="0.2">
      <c r="A9" s="53"/>
      <c r="B9" s="55"/>
      <c r="C9" s="3" t="s">
        <v>6</v>
      </c>
      <c r="D9" s="3" t="s">
        <v>7</v>
      </c>
      <c r="E9" s="3" t="s">
        <v>8</v>
      </c>
      <c r="F9" s="58"/>
      <c r="G9" s="58" t="s">
        <v>9</v>
      </c>
    </row>
    <row r="10" spans="1:7" ht="14.25" customHeight="1" x14ac:dyDescent="0.2">
      <c r="A10" s="14">
        <v>1</v>
      </c>
      <c r="B10" s="15" t="s">
        <v>10</v>
      </c>
      <c r="C10" s="4">
        <v>3</v>
      </c>
      <c r="D10" s="4">
        <v>4</v>
      </c>
      <c r="E10" s="4"/>
      <c r="F10" s="4">
        <v>5</v>
      </c>
      <c r="G10" s="4">
        <v>6</v>
      </c>
    </row>
    <row r="11" spans="1:7" ht="12.75" x14ac:dyDescent="0.2">
      <c r="A11" s="16" t="s">
        <v>11</v>
      </c>
      <c r="B11" s="17" t="s">
        <v>12</v>
      </c>
      <c r="C11" s="18">
        <f>C12+C15+C20+C21+C22+C23+C30+C32+C36+C43+C14+C46+C48+C47</f>
        <v>516158775</v>
      </c>
      <c r="D11" s="18">
        <f>D12+D15+D20+D21+D22+D23+D30+D32+D36+D43+D14+D46+D48+D47</f>
        <v>559433648.26999998</v>
      </c>
      <c r="E11" s="18">
        <f>E12+E15+E20+E21+E22+E23+E30+E32+E36+E43+E14</f>
        <v>43</v>
      </c>
      <c r="F11" s="18">
        <f>F12+F15+F20+F21+F22+F23+F30+F32+F36+F43+F14+F46+F48+F47</f>
        <v>426614010.87000006</v>
      </c>
      <c r="G11" s="19">
        <f t="shared" ref="G11:G21" si="0">F11/D11*100</f>
        <v>76.258196515219794</v>
      </c>
    </row>
    <row r="12" spans="1:7" ht="13.5" customHeight="1" x14ac:dyDescent="0.2">
      <c r="A12" s="20" t="s">
        <v>13</v>
      </c>
      <c r="B12" s="17" t="s">
        <v>14</v>
      </c>
      <c r="C12" s="21">
        <f>C13</f>
        <v>319375963</v>
      </c>
      <c r="D12" s="21">
        <f>D13</f>
        <v>340755767.88</v>
      </c>
      <c r="E12" s="21">
        <f>E13</f>
        <v>0</v>
      </c>
      <c r="F12" s="21">
        <f>F13</f>
        <v>265049173.22</v>
      </c>
      <c r="G12" s="22">
        <f t="shared" si="0"/>
        <v>77.782740074803158</v>
      </c>
    </row>
    <row r="13" spans="1:7" ht="13.5" customHeight="1" x14ac:dyDescent="0.2">
      <c r="A13" s="5" t="s">
        <v>15</v>
      </c>
      <c r="B13" s="23" t="s">
        <v>16</v>
      </c>
      <c r="C13" s="24">
        <v>319375963</v>
      </c>
      <c r="D13" s="24">
        <v>340755767.88</v>
      </c>
      <c r="E13" s="24"/>
      <c r="F13" s="24">
        <v>265049173.22</v>
      </c>
      <c r="G13" s="25">
        <f t="shared" si="0"/>
        <v>77.782740074803158</v>
      </c>
    </row>
    <row r="14" spans="1:7" ht="13.5" customHeight="1" x14ac:dyDescent="0.2">
      <c r="A14" s="20" t="s">
        <v>17</v>
      </c>
      <c r="B14" s="17" t="s">
        <v>18</v>
      </c>
      <c r="C14" s="6">
        <v>44450813</v>
      </c>
      <c r="D14" s="6">
        <v>46950813</v>
      </c>
      <c r="E14" s="6"/>
      <c r="F14" s="6">
        <v>31784474.07</v>
      </c>
      <c r="G14" s="22">
        <f t="shared" si="0"/>
        <v>67.697388051619043</v>
      </c>
    </row>
    <row r="15" spans="1:7" ht="14.25" customHeight="1" x14ac:dyDescent="0.2">
      <c r="A15" s="20" t="s">
        <v>19</v>
      </c>
      <c r="B15" s="17" t="s">
        <v>20</v>
      </c>
      <c r="C15" s="21">
        <f>C17+C18+C19+C16</f>
        <v>42168000</v>
      </c>
      <c r="D15" s="21">
        <f t="shared" ref="D15:F15" si="1">D17+D18+D19+D16</f>
        <v>44048879.510000005</v>
      </c>
      <c r="E15" s="21">
        <f t="shared" si="1"/>
        <v>0</v>
      </c>
      <c r="F15" s="21">
        <f t="shared" si="1"/>
        <v>40839344.450000003</v>
      </c>
      <c r="G15" s="22">
        <f t="shared" si="0"/>
        <v>92.713696476044589</v>
      </c>
    </row>
    <row r="16" spans="1:7" ht="14.25" customHeight="1" x14ac:dyDescent="0.2">
      <c r="A16" s="5" t="s">
        <v>21</v>
      </c>
      <c r="B16" s="23" t="s">
        <v>22</v>
      </c>
      <c r="C16" s="26">
        <v>27845000</v>
      </c>
      <c r="D16" s="26">
        <v>29725879.510000002</v>
      </c>
      <c r="E16" s="26"/>
      <c r="F16" s="26">
        <f>26473246.16+382596.92</f>
        <v>26855843.080000002</v>
      </c>
      <c r="G16" s="27">
        <f t="shared" si="0"/>
        <v>90.344990704027779</v>
      </c>
    </row>
    <row r="17" spans="1:7" ht="16.149999999999999" customHeight="1" x14ac:dyDescent="0.2">
      <c r="A17" s="5" t="s">
        <v>23</v>
      </c>
      <c r="B17" s="23" t="s">
        <v>24</v>
      </c>
      <c r="C17" s="26">
        <v>14272000</v>
      </c>
      <c r="D17" s="26">
        <v>14272000</v>
      </c>
      <c r="E17" s="26"/>
      <c r="F17" s="26">
        <v>13911313.08</v>
      </c>
      <c r="G17" s="27">
        <f t="shared" si="0"/>
        <v>97.472765414798204</v>
      </c>
    </row>
    <row r="18" spans="1:7" ht="25.5" x14ac:dyDescent="0.2">
      <c r="A18" s="5" t="s">
        <v>25</v>
      </c>
      <c r="B18" s="23" t="s">
        <v>26</v>
      </c>
      <c r="C18" s="24">
        <v>0</v>
      </c>
      <c r="D18" s="24">
        <v>0</v>
      </c>
      <c r="E18" s="24"/>
      <c r="F18" s="24">
        <v>51435.39</v>
      </c>
      <c r="G18" s="25"/>
    </row>
    <row r="19" spans="1:7" ht="15.75" customHeight="1" x14ac:dyDescent="0.2">
      <c r="A19" s="5" t="s">
        <v>27</v>
      </c>
      <c r="B19" s="23" t="s">
        <v>28</v>
      </c>
      <c r="C19" s="24">
        <v>51000</v>
      </c>
      <c r="D19" s="24">
        <v>51000</v>
      </c>
      <c r="E19" s="24"/>
      <c r="F19" s="24">
        <v>20752.900000000001</v>
      </c>
      <c r="G19" s="25">
        <f t="shared" si="0"/>
        <v>40.691960784313729</v>
      </c>
    </row>
    <row r="20" spans="1:7" ht="15" customHeight="1" x14ac:dyDescent="0.2">
      <c r="A20" s="20" t="s">
        <v>29</v>
      </c>
      <c r="B20" s="17" t="s">
        <v>30</v>
      </c>
      <c r="C20" s="21">
        <v>26951316</v>
      </c>
      <c r="D20" s="21">
        <v>26951316</v>
      </c>
      <c r="E20" s="21"/>
      <c r="F20" s="21">
        <v>9801621.8000000007</v>
      </c>
      <c r="G20" s="25">
        <f t="shared" si="0"/>
        <v>36.367878288392305</v>
      </c>
    </row>
    <row r="21" spans="1:7" ht="18" customHeight="1" x14ac:dyDescent="0.2">
      <c r="A21" s="20" t="s">
        <v>31</v>
      </c>
      <c r="B21" s="17" t="s">
        <v>32</v>
      </c>
      <c r="C21" s="21">
        <v>7280960</v>
      </c>
      <c r="D21" s="21">
        <v>7280960</v>
      </c>
      <c r="E21" s="21"/>
      <c r="F21" s="21">
        <f>7385373.97+1628656.15</f>
        <v>9014030.1199999992</v>
      </c>
      <c r="G21" s="22">
        <f t="shared" si="0"/>
        <v>123.80276941502217</v>
      </c>
    </row>
    <row r="22" spans="1:7" ht="40.15" customHeight="1" x14ac:dyDescent="0.2">
      <c r="A22" s="20" t="s">
        <v>33</v>
      </c>
      <c r="B22" s="17" t="s">
        <v>34</v>
      </c>
      <c r="C22" s="21">
        <v>0</v>
      </c>
      <c r="D22" s="21">
        <v>0</v>
      </c>
      <c r="E22" s="21">
        <v>43</v>
      </c>
      <c r="F22" s="21">
        <v>-540</v>
      </c>
      <c r="G22" s="22">
        <v>0</v>
      </c>
    </row>
    <row r="23" spans="1:7" ht="39" customHeight="1" x14ac:dyDescent="0.2">
      <c r="A23" s="20" t="s">
        <v>35</v>
      </c>
      <c r="B23" s="17" t="s">
        <v>36</v>
      </c>
      <c r="C23" s="21">
        <f>C25+C27+C29+C24+C26</f>
        <v>21276823</v>
      </c>
      <c r="D23" s="21">
        <f>D25+D27+D29+D24+D26+D28</f>
        <v>29809045</v>
      </c>
      <c r="E23" s="21">
        <f t="shared" ref="E23" si="2">E25+E27+E29+E24+E26</f>
        <v>0</v>
      </c>
      <c r="F23" s="21">
        <f>F25+F27+F29+F24+F26+F28</f>
        <v>22954929.079999998</v>
      </c>
      <c r="G23" s="22">
        <f>F23/D23*100</f>
        <v>77.00659004674587</v>
      </c>
    </row>
    <row r="24" spans="1:7" ht="31.5" customHeight="1" x14ac:dyDescent="0.2">
      <c r="A24" s="5" t="s">
        <v>37</v>
      </c>
      <c r="B24" s="23" t="s">
        <v>38</v>
      </c>
      <c r="C24" s="26">
        <v>500000</v>
      </c>
      <c r="D24" s="26">
        <v>500000</v>
      </c>
      <c r="E24" s="26"/>
      <c r="F24" s="26">
        <v>0</v>
      </c>
      <c r="G24" s="27">
        <f t="shared" ref="G24:G47" si="3">F24/D24*100</f>
        <v>0</v>
      </c>
    </row>
    <row r="25" spans="1:7" ht="82.15" customHeight="1" x14ac:dyDescent="0.2">
      <c r="A25" s="5" t="s">
        <v>39</v>
      </c>
      <c r="B25" s="23" t="s">
        <v>40</v>
      </c>
      <c r="C25" s="26">
        <v>5856500</v>
      </c>
      <c r="D25" s="26">
        <v>5856500</v>
      </c>
      <c r="E25" s="26"/>
      <c r="F25" s="26">
        <f>4147253.17+386594.49+627593.8</f>
        <v>5161441.46</v>
      </c>
      <c r="G25" s="27">
        <f t="shared" si="3"/>
        <v>88.13184427559122</v>
      </c>
    </row>
    <row r="26" spans="1:7" ht="76.900000000000006" customHeight="1" x14ac:dyDescent="0.2">
      <c r="A26" s="5" t="s">
        <v>41</v>
      </c>
      <c r="B26" s="23" t="s">
        <v>42</v>
      </c>
      <c r="C26" s="26">
        <v>444000</v>
      </c>
      <c r="D26" s="26">
        <v>444000</v>
      </c>
      <c r="E26" s="26"/>
      <c r="F26" s="26">
        <v>199400</v>
      </c>
      <c r="G26" s="27">
        <f t="shared" si="3"/>
        <v>44.909909909909913</v>
      </c>
    </row>
    <row r="27" spans="1:7" ht="46.15" customHeight="1" x14ac:dyDescent="0.2">
      <c r="A27" s="5" t="s">
        <v>43</v>
      </c>
      <c r="B27" s="23" t="s">
        <v>44</v>
      </c>
      <c r="C27" s="24">
        <v>4794950</v>
      </c>
      <c r="D27" s="24">
        <v>13327172</v>
      </c>
      <c r="E27" s="24"/>
      <c r="F27" s="24">
        <v>9709567.4000000004</v>
      </c>
      <c r="G27" s="25">
        <f t="shared" si="3"/>
        <v>72.85542199050181</v>
      </c>
    </row>
    <row r="28" spans="1:7" ht="92.45" customHeight="1" x14ac:dyDescent="0.2">
      <c r="A28" s="5" t="s">
        <v>45</v>
      </c>
      <c r="B28" s="23" t="s">
        <v>46</v>
      </c>
      <c r="C28" s="24">
        <v>0</v>
      </c>
      <c r="D28" s="24">
        <v>0</v>
      </c>
      <c r="E28" s="24"/>
      <c r="F28" s="24">
        <v>123.25</v>
      </c>
      <c r="G28" s="25">
        <v>0</v>
      </c>
    </row>
    <row r="29" spans="1:7" ht="83.45" customHeight="1" x14ac:dyDescent="0.2">
      <c r="A29" s="5" t="s">
        <v>47</v>
      </c>
      <c r="B29" s="23" t="s">
        <v>48</v>
      </c>
      <c r="C29" s="24">
        <v>9681373</v>
      </c>
      <c r="D29" s="24">
        <v>9681373</v>
      </c>
      <c r="E29" s="24"/>
      <c r="F29" s="24">
        <f>7085544.84+798852.13</f>
        <v>7884396.9699999997</v>
      </c>
      <c r="G29" s="25">
        <f t="shared" si="3"/>
        <v>81.438830731963336</v>
      </c>
    </row>
    <row r="30" spans="1:7" ht="12.75" x14ac:dyDescent="0.2">
      <c r="A30" s="20" t="s">
        <v>49</v>
      </c>
      <c r="B30" s="17" t="s">
        <v>50</v>
      </c>
      <c r="C30" s="21">
        <f>C31</f>
        <v>3801000</v>
      </c>
      <c r="D30" s="21">
        <f>D31</f>
        <v>5971074</v>
      </c>
      <c r="E30" s="21">
        <f>E31</f>
        <v>0</v>
      </c>
      <c r="F30" s="21">
        <f>F31</f>
        <v>5743491.9100000001</v>
      </c>
      <c r="G30" s="22">
        <f t="shared" si="3"/>
        <v>96.18859036079607</v>
      </c>
    </row>
    <row r="31" spans="1:7" ht="25.5" customHeight="1" x14ac:dyDescent="0.2">
      <c r="A31" s="5" t="s">
        <v>51</v>
      </c>
      <c r="B31" s="23" t="s">
        <v>52</v>
      </c>
      <c r="C31" s="24">
        <v>3801000</v>
      </c>
      <c r="D31" s="24">
        <v>5971074</v>
      </c>
      <c r="E31" s="24"/>
      <c r="F31" s="24">
        <v>5743491.9100000001</v>
      </c>
      <c r="G31" s="25">
        <f t="shared" si="3"/>
        <v>96.18859036079607</v>
      </c>
    </row>
    <row r="32" spans="1:7" ht="27" customHeight="1" x14ac:dyDescent="0.2">
      <c r="A32" s="20" t="s">
        <v>53</v>
      </c>
      <c r="B32" s="17" t="s">
        <v>54</v>
      </c>
      <c r="C32" s="6">
        <f>C33+C35+C34</f>
        <v>40784000</v>
      </c>
      <c r="D32" s="6">
        <f>D33+D35+D34</f>
        <v>46345915.880000003</v>
      </c>
      <c r="E32" s="6">
        <f>E33+E35</f>
        <v>0</v>
      </c>
      <c r="F32" s="6">
        <f>F33+F35+F34</f>
        <v>33103680.470000003</v>
      </c>
      <c r="G32" s="28">
        <f t="shared" si="3"/>
        <v>71.427395146775979</v>
      </c>
    </row>
    <row r="33" spans="1:7" ht="38.25" x14ac:dyDescent="0.2">
      <c r="A33" s="5" t="s">
        <v>55</v>
      </c>
      <c r="B33" s="23" t="s">
        <v>56</v>
      </c>
      <c r="C33" s="24">
        <v>40185000</v>
      </c>
      <c r="D33" s="24">
        <v>44635865.280000001</v>
      </c>
      <c r="E33" s="24"/>
      <c r="F33" s="24">
        <v>31337962.030000001</v>
      </c>
      <c r="G33" s="25">
        <f t="shared" si="3"/>
        <v>70.208030769466461</v>
      </c>
    </row>
    <row r="34" spans="1:7" ht="49.9" customHeight="1" x14ac:dyDescent="0.2">
      <c r="A34" s="5" t="s">
        <v>57</v>
      </c>
      <c r="B34" s="23" t="s">
        <v>58</v>
      </c>
      <c r="C34" s="24">
        <v>349000</v>
      </c>
      <c r="D34" s="24">
        <v>349000</v>
      </c>
      <c r="E34" s="24"/>
      <c r="F34" s="24">
        <v>250009.68</v>
      </c>
      <c r="G34" s="25">
        <f t="shared" si="3"/>
        <v>71.636011461318049</v>
      </c>
    </row>
    <row r="35" spans="1:7" ht="28.5" customHeight="1" x14ac:dyDescent="0.2">
      <c r="A35" s="5" t="s">
        <v>59</v>
      </c>
      <c r="B35" s="23" t="s">
        <v>60</v>
      </c>
      <c r="C35" s="24">
        <v>250000</v>
      </c>
      <c r="D35" s="24">
        <v>1361050.6</v>
      </c>
      <c r="E35" s="24"/>
      <c r="F35" s="24">
        <v>1515708.76</v>
      </c>
      <c r="G35" s="25">
        <f t="shared" si="3"/>
        <v>111.36314549951338</v>
      </c>
    </row>
    <row r="36" spans="1:7" ht="25.5" x14ac:dyDescent="0.2">
      <c r="A36" s="20" t="s">
        <v>61</v>
      </c>
      <c r="B36" s="17" t="s">
        <v>62</v>
      </c>
      <c r="C36" s="6">
        <f>C37+C40+C39+C42+C38</f>
        <v>6049900</v>
      </c>
      <c r="D36" s="6">
        <f>D37+D40+D39+D42+D38+D41</f>
        <v>6049900</v>
      </c>
      <c r="E36" s="6">
        <f t="shared" ref="E36" si="4">E37+E40+E39+E42+E38</f>
        <v>0</v>
      </c>
      <c r="F36" s="6">
        <f>F37+F40+F39+F42+F38+F41</f>
        <v>4754290.0599999996</v>
      </c>
      <c r="G36" s="28">
        <f t="shared" si="3"/>
        <v>78.584605695961912</v>
      </c>
    </row>
    <row r="37" spans="1:7" ht="85.9" customHeight="1" x14ac:dyDescent="0.2">
      <c r="A37" s="29" t="s">
        <v>63</v>
      </c>
      <c r="B37" s="23" t="s">
        <v>64</v>
      </c>
      <c r="C37" s="24">
        <v>3318000</v>
      </c>
      <c r="D37" s="24">
        <v>3318000</v>
      </c>
      <c r="E37" s="24"/>
      <c r="F37" s="24">
        <v>2380931.3199999998</v>
      </c>
      <c r="G37" s="25">
        <f t="shared" si="3"/>
        <v>71.758026522001202</v>
      </c>
    </row>
    <row r="38" spans="1:7" ht="97.15" customHeight="1" x14ac:dyDescent="0.2">
      <c r="A38" s="29" t="s">
        <v>65</v>
      </c>
      <c r="B38" s="23" t="s">
        <v>66</v>
      </c>
      <c r="C38" s="24">
        <v>0</v>
      </c>
      <c r="D38" s="24">
        <v>0</v>
      </c>
      <c r="E38" s="24"/>
      <c r="F38" s="24">
        <v>82368</v>
      </c>
      <c r="G38" s="25"/>
    </row>
    <row r="39" spans="1:7" ht="58.15" customHeight="1" x14ac:dyDescent="0.2">
      <c r="A39" s="29" t="s">
        <v>67</v>
      </c>
      <c r="B39" s="23" t="s">
        <v>68</v>
      </c>
      <c r="C39" s="24">
        <v>856900</v>
      </c>
      <c r="D39" s="24">
        <v>856900</v>
      </c>
      <c r="E39" s="24"/>
      <c r="F39" s="24">
        <v>548300</v>
      </c>
      <c r="G39" s="25">
        <f t="shared" si="3"/>
        <v>63.986462831135491</v>
      </c>
    </row>
    <row r="40" spans="1:7" ht="69.599999999999994" customHeight="1" x14ac:dyDescent="0.2">
      <c r="A40" s="29" t="s">
        <v>69</v>
      </c>
      <c r="B40" s="23" t="s">
        <v>70</v>
      </c>
      <c r="C40" s="24">
        <v>1725000</v>
      </c>
      <c r="D40" s="24">
        <v>1725000</v>
      </c>
      <c r="E40" s="24"/>
      <c r="F40" s="24">
        <f>492012.47+122623.33</f>
        <v>614635.79999999993</v>
      </c>
      <c r="G40" s="25">
        <f t="shared" si="3"/>
        <v>35.631060869565211</v>
      </c>
    </row>
    <row r="41" spans="1:7" ht="59.45" customHeight="1" x14ac:dyDescent="0.2">
      <c r="A41" s="29" t="s">
        <v>71</v>
      </c>
      <c r="B41" s="23" t="s">
        <v>72</v>
      </c>
      <c r="C41" s="24">
        <v>0</v>
      </c>
      <c r="D41" s="24">
        <v>0</v>
      </c>
      <c r="E41" s="24"/>
      <c r="F41" s="24">
        <f>565147.93+157029.57+39669.55</f>
        <v>761847.05</v>
      </c>
      <c r="G41" s="25"/>
    </row>
    <row r="42" spans="1:7" ht="109.9" customHeight="1" x14ac:dyDescent="0.2">
      <c r="A42" s="29" t="s">
        <v>73</v>
      </c>
      <c r="B42" s="23" t="s">
        <v>74</v>
      </c>
      <c r="C42" s="24">
        <v>150000</v>
      </c>
      <c r="D42" s="24">
        <v>150000</v>
      </c>
      <c r="E42" s="24"/>
      <c r="F42" s="24">
        <v>366207.89</v>
      </c>
      <c r="G42" s="25">
        <f t="shared" si="3"/>
        <v>244.13859333333338</v>
      </c>
    </row>
    <row r="43" spans="1:7" ht="16.5" customHeight="1" x14ac:dyDescent="0.2">
      <c r="A43" s="20" t="s">
        <v>75</v>
      </c>
      <c r="B43" s="17" t="s">
        <v>76</v>
      </c>
      <c r="C43" s="6">
        <f>C44</f>
        <v>4000000</v>
      </c>
      <c r="D43" s="6">
        <f>D44+D45</f>
        <v>5249977</v>
      </c>
      <c r="E43" s="6">
        <f>E44</f>
        <v>0</v>
      </c>
      <c r="F43" s="6">
        <f>F44+F45</f>
        <v>3505696.76</v>
      </c>
      <c r="G43" s="28">
        <f t="shared" si="3"/>
        <v>66.775468921101933</v>
      </c>
    </row>
    <row r="44" spans="1:7" ht="84.6" customHeight="1" x14ac:dyDescent="0.2">
      <c r="A44" s="5" t="s">
        <v>77</v>
      </c>
      <c r="B44" s="23" t="s">
        <v>78</v>
      </c>
      <c r="C44" s="24">
        <v>4000000</v>
      </c>
      <c r="D44" s="24">
        <v>4260250</v>
      </c>
      <c r="E44" s="24"/>
      <c r="F44" s="24">
        <f>3505696.76-F45</f>
        <v>2453171.9499999997</v>
      </c>
      <c r="G44" s="25">
        <f t="shared" si="3"/>
        <v>57.582816736107034</v>
      </c>
    </row>
    <row r="45" spans="1:7" ht="111" customHeight="1" x14ac:dyDescent="0.2">
      <c r="A45" s="5" t="s">
        <v>79</v>
      </c>
      <c r="B45" s="23" t="s">
        <v>80</v>
      </c>
      <c r="C45" s="24">
        <v>0</v>
      </c>
      <c r="D45" s="24">
        <v>989727</v>
      </c>
      <c r="E45" s="24"/>
      <c r="F45" s="24">
        <v>1052524.81</v>
      </c>
      <c r="G45" s="25">
        <f t="shared" si="3"/>
        <v>106.34496280287394</v>
      </c>
    </row>
    <row r="46" spans="1:7" ht="14.25" customHeight="1" x14ac:dyDescent="0.2">
      <c r="A46" s="5" t="s">
        <v>81</v>
      </c>
      <c r="B46" s="23" t="s">
        <v>82</v>
      </c>
      <c r="C46" s="24">
        <v>0</v>
      </c>
      <c r="D46" s="24">
        <v>0</v>
      </c>
      <c r="E46" s="24"/>
      <c r="F46" s="24">
        <v>-313453.88</v>
      </c>
      <c r="G46" s="25"/>
    </row>
    <row r="47" spans="1:7" ht="18.600000000000001" customHeight="1" x14ac:dyDescent="0.2">
      <c r="A47" s="5" t="s">
        <v>83</v>
      </c>
      <c r="B47" s="23" t="s">
        <v>84</v>
      </c>
      <c r="C47" s="24">
        <v>20000</v>
      </c>
      <c r="D47" s="24">
        <v>20000</v>
      </c>
      <c r="E47" s="24"/>
      <c r="F47" s="24">
        <v>20000</v>
      </c>
      <c r="G47" s="25">
        <f t="shared" si="3"/>
        <v>100</v>
      </c>
    </row>
    <row r="48" spans="1:7" ht="18" customHeight="1" x14ac:dyDescent="0.2">
      <c r="A48" s="5" t="s">
        <v>85</v>
      </c>
      <c r="B48" s="23" t="s">
        <v>86</v>
      </c>
      <c r="C48" s="24">
        <v>0</v>
      </c>
      <c r="D48" s="24">
        <v>0</v>
      </c>
      <c r="E48" s="24"/>
      <c r="F48" s="24">
        <v>357272.81</v>
      </c>
      <c r="G48" s="25"/>
    </row>
    <row r="49" spans="1:7" ht="43.9" customHeight="1" x14ac:dyDescent="0.2">
      <c r="A49" s="20" t="s">
        <v>87</v>
      </c>
      <c r="B49" s="17" t="s">
        <v>88</v>
      </c>
      <c r="C49" s="6">
        <v>0</v>
      </c>
      <c r="D49" s="6">
        <v>6236482.2800000003</v>
      </c>
      <c r="E49" s="6"/>
      <c r="F49" s="6">
        <v>6238704.5</v>
      </c>
      <c r="G49" s="22">
        <f>F49/D49*100</f>
        <v>100.03563258741433</v>
      </c>
    </row>
    <row r="50" spans="1:7" ht="51" customHeight="1" x14ac:dyDescent="0.2">
      <c r="A50" s="20" t="s">
        <v>89</v>
      </c>
      <c r="B50" s="17" t="s">
        <v>90</v>
      </c>
      <c r="C50" s="6">
        <v>0</v>
      </c>
      <c r="D50" s="6">
        <v>0</v>
      </c>
      <c r="E50" s="6">
        <f t="shared" ref="E50" si="5">E51</f>
        <v>0</v>
      </c>
      <c r="F50" s="6">
        <v>-2222.2199999999998</v>
      </c>
      <c r="G50" s="22"/>
    </row>
    <row r="51" spans="1:7" ht="88.15" hidden="1" customHeight="1" x14ac:dyDescent="0.2">
      <c r="A51" s="5" t="s">
        <v>91</v>
      </c>
      <c r="B51" s="23" t="s">
        <v>92</v>
      </c>
      <c r="C51" s="24"/>
      <c r="D51" s="26"/>
      <c r="E51" s="26"/>
      <c r="F51" s="26"/>
      <c r="G51" s="25" t="e">
        <f t="shared" ref="G51" si="6">F51/D51*100</f>
        <v>#DIV/0!</v>
      </c>
    </row>
    <row r="52" spans="1:7" ht="20.25" customHeight="1" x14ac:dyDescent="0.2">
      <c r="A52" s="20" t="s">
        <v>93</v>
      </c>
      <c r="B52" s="17" t="s">
        <v>94</v>
      </c>
      <c r="C52" s="21">
        <f>C53</f>
        <v>2017101604.4799998</v>
      </c>
      <c r="D52" s="21">
        <f>D53+D164+D165</f>
        <v>2142065180.5100002</v>
      </c>
      <c r="E52" s="21">
        <f>E53+E163</f>
        <v>0</v>
      </c>
      <c r="F52" s="21">
        <f>F53+F164+F165</f>
        <v>1551895980.7799997</v>
      </c>
      <c r="G52" s="22">
        <f>F52/D52*100</f>
        <v>72.448588161566207</v>
      </c>
    </row>
    <row r="53" spans="1:7" ht="25.5" x14ac:dyDescent="0.2">
      <c r="A53" s="30" t="s">
        <v>95</v>
      </c>
      <c r="B53" s="31" t="s">
        <v>96</v>
      </c>
      <c r="C53" s="32">
        <f>C54+C57+C115+C137</f>
        <v>2017101604.4799998</v>
      </c>
      <c r="D53" s="32">
        <f>D54+D57+D115+D137</f>
        <v>2142065180.5100002</v>
      </c>
      <c r="E53" s="32">
        <f>E54+E57+E115+E137+E163</f>
        <v>0</v>
      </c>
      <c r="F53" s="32">
        <f>F54+F57+F115+F137</f>
        <v>1551895980.7799997</v>
      </c>
      <c r="G53" s="22">
        <f>F53/D53*100</f>
        <v>72.448588161566207</v>
      </c>
    </row>
    <row r="54" spans="1:7" ht="34.9" customHeight="1" x14ac:dyDescent="0.2">
      <c r="A54" s="33" t="s">
        <v>97</v>
      </c>
      <c r="B54" s="17" t="s">
        <v>98</v>
      </c>
      <c r="C54" s="21">
        <f t="shared" ref="C54:D54" si="7">SUM(C55:C56)</f>
        <v>698569890.57999992</v>
      </c>
      <c r="D54" s="21">
        <f t="shared" si="7"/>
        <v>696925890.66000009</v>
      </c>
      <c r="E54" s="21"/>
      <c r="F54" s="21">
        <f>SUM(F55:F56)</f>
        <v>523927890.57999998</v>
      </c>
      <c r="G54" s="22">
        <f>F54/D54*100</f>
        <v>75.176987625446344</v>
      </c>
    </row>
    <row r="55" spans="1:7" ht="34.15" customHeight="1" x14ac:dyDescent="0.2">
      <c r="A55" s="34" t="s">
        <v>99</v>
      </c>
      <c r="B55" s="23" t="s">
        <v>100</v>
      </c>
      <c r="C55" s="26">
        <v>248989022.68000001</v>
      </c>
      <c r="D55" s="26">
        <v>248989022.68000001</v>
      </c>
      <c r="E55" s="26"/>
      <c r="F55" s="26">
        <v>186742022.68000001</v>
      </c>
      <c r="G55" s="25">
        <f t="shared" ref="G55:G117" si="8">F55/D55*100</f>
        <v>75.000102683241707</v>
      </c>
    </row>
    <row r="56" spans="1:7" ht="53.25" customHeight="1" x14ac:dyDescent="0.2">
      <c r="A56" s="34" t="s">
        <v>101</v>
      </c>
      <c r="B56" s="23" t="s">
        <v>102</v>
      </c>
      <c r="C56" s="26">
        <v>449580867.89999998</v>
      </c>
      <c r="D56" s="26">
        <v>447936867.98000002</v>
      </c>
      <c r="E56" s="26"/>
      <c r="F56" s="26">
        <v>337185867.89999998</v>
      </c>
      <c r="G56" s="25">
        <f t="shared" si="8"/>
        <v>75.275310429472171</v>
      </c>
    </row>
    <row r="57" spans="1:7" ht="45" customHeight="1" x14ac:dyDescent="0.2">
      <c r="A57" s="35" t="s">
        <v>103</v>
      </c>
      <c r="B57" s="36" t="s">
        <v>104</v>
      </c>
      <c r="C57" s="21">
        <f>SUM(C58:C114)</f>
        <v>41639893.660000004</v>
      </c>
      <c r="D57" s="21">
        <f>SUM(D58:D114)</f>
        <v>70878183.159999996</v>
      </c>
      <c r="E57" s="21">
        <f>SUM(E58:E114)</f>
        <v>0</v>
      </c>
      <c r="F57" s="21">
        <f>SUM(F58:F114)</f>
        <v>41401426.00999999</v>
      </c>
      <c r="G57" s="22">
        <f t="shared" si="8"/>
        <v>58.412086997970377</v>
      </c>
    </row>
    <row r="58" spans="1:7" ht="72.599999999999994" hidden="1" customHeight="1" x14ac:dyDescent="0.2">
      <c r="A58" s="5" t="s">
        <v>105</v>
      </c>
      <c r="B58" s="23" t="s">
        <v>106</v>
      </c>
      <c r="C58" s="26">
        <v>0</v>
      </c>
      <c r="D58" s="26"/>
      <c r="E58" s="26"/>
      <c r="F58" s="26"/>
      <c r="G58" s="27" t="e">
        <f t="shared" si="8"/>
        <v>#DIV/0!</v>
      </c>
    </row>
    <row r="59" spans="1:7" ht="70.900000000000006" customHeight="1" x14ac:dyDescent="0.2">
      <c r="A59" s="5" t="s">
        <v>107</v>
      </c>
      <c r="B59" s="23" t="s">
        <v>108</v>
      </c>
      <c r="C59" s="26">
        <v>37907238.450000003</v>
      </c>
      <c r="D59" s="26">
        <v>37907238.450000003</v>
      </c>
      <c r="E59" s="26"/>
      <c r="F59" s="26">
        <v>24740883.289999999</v>
      </c>
      <c r="G59" s="27">
        <f t="shared" si="8"/>
        <v>65.266910230439109</v>
      </c>
    </row>
    <row r="60" spans="1:7" ht="43.15" customHeight="1" x14ac:dyDescent="0.2">
      <c r="A60" s="5" t="s">
        <v>109</v>
      </c>
      <c r="B60" s="23" t="s">
        <v>110</v>
      </c>
      <c r="C60" s="26">
        <v>0</v>
      </c>
      <c r="D60" s="26">
        <v>0</v>
      </c>
      <c r="E60" s="26"/>
      <c r="F60" s="26">
        <v>1091048.96</v>
      </c>
      <c r="G60" s="27"/>
    </row>
    <row r="61" spans="1:7" ht="45.6" customHeight="1" x14ac:dyDescent="0.2">
      <c r="A61" s="5" t="s">
        <v>111</v>
      </c>
      <c r="B61" s="23" t="s">
        <v>112</v>
      </c>
      <c r="C61" s="26">
        <v>0</v>
      </c>
      <c r="D61" s="26">
        <v>138011.5</v>
      </c>
      <c r="E61" s="26"/>
      <c r="F61" s="26">
        <v>0</v>
      </c>
      <c r="G61" s="27">
        <f t="shared" si="8"/>
        <v>0</v>
      </c>
    </row>
    <row r="62" spans="1:7" ht="70.150000000000006" hidden="1" customHeight="1" x14ac:dyDescent="0.2">
      <c r="A62" s="5" t="s">
        <v>113</v>
      </c>
      <c r="B62" s="23" t="s">
        <v>110</v>
      </c>
      <c r="C62" s="26"/>
      <c r="D62" s="26"/>
      <c r="E62" s="26"/>
      <c r="F62" s="26"/>
      <c r="G62" s="27" t="e">
        <f t="shared" si="8"/>
        <v>#DIV/0!</v>
      </c>
    </row>
    <row r="63" spans="1:7" ht="67.5" hidden="1" customHeight="1" x14ac:dyDescent="0.2">
      <c r="A63" s="5" t="s">
        <v>114</v>
      </c>
      <c r="B63" s="23" t="s">
        <v>110</v>
      </c>
      <c r="C63" s="26"/>
      <c r="D63" s="26"/>
      <c r="E63" s="26"/>
      <c r="F63" s="26"/>
      <c r="G63" s="27" t="e">
        <f t="shared" si="8"/>
        <v>#DIV/0!</v>
      </c>
    </row>
    <row r="64" spans="1:7" ht="99.6" hidden="1" customHeight="1" x14ac:dyDescent="0.2">
      <c r="A64" s="5" t="s">
        <v>115</v>
      </c>
      <c r="B64" s="23" t="s">
        <v>116</v>
      </c>
      <c r="C64" s="26"/>
      <c r="D64" s="26"/>
      <c r="E64" s="26"/>
      <c r="F64" s="26"/>
      <c r="G64" s="27" t="e">
        <f t="shared" si="8"/>
        <v>#DIV/0!</v>
      </c>
    </row>
    <row r="65" spans="1:8" ht="126.6" hidden="1" customHeight="1" x14ac:dyDescent="0.2">
      <c r="A65" s="5" t="s">
        <v>117</v>
      </c>
      <c r="B65" s="23" t="s">
        <v>118</v>
      </c>
      <c r="C65" s="26"/>
      <c r="D65" s="26"/>
      <c r="E65" s="26"/>
      <c r="F65" s="26"/>
      <c r="G65" s="27" t="e">
        <f t="shared" si="8"/>
        <v>#DIV/0!</v>
      </c>
    </row>
    <row r="66" spans="1:8" ht="72" customHeight="1" x14ac:dyDescent="0.2">
      <c r="A66" s="5" t="s">
        <v>119</v>
      </c>
      <c r="B66" s="23" t="s">
        <v>110</v>
      </c>
      <c r="C66" s="26">
        <v>81925.25</v>
      </c>
      <c r="D66" s="26">
        <v>81925.25</v>
      </c>
      <c r="E66" s="26"/>
      <c r="F66" s="26">
        <v>55000</v>
      </c>
      <c r="G66" s="27">
        <f t="shared" si="8"/>
        <v>67.134369440435023</v>
      </c>
    </row>
    <row r="67" spans="1:8" ht="49.15" customHeight="1" x14ac:dyDescent="0.2">
      <c r="A67" s="5" t="s">
        <v>120</v>
      </c>
      <c r="B67" s="23" t="s">
        <v>110</v>
      </c>
      <c r="C67" s="26">
        <v>352956.6</v>
      </c>
      <c r="D67" s="26">
        <v>352956.6</v>
      </c>
      <c r="E67" s="26"/>
      <c r="F67" s="26">
        <v>262561.2</v>
      </c>
      <c r="G67" s="27">
        <f t="shared" si="8"/>
        <v>74.389089196802104</v>
      </c>
    </row>
    <row r="68" spans="1:8" ht="80.45" hidden="1" customHeight="1" x14ac:dyDescent="0.2">
      <c r="A68" s="5" t="s">
        <v>121</v>
      </c>
      <c r="B68" s="23" t="s">
        <v>110</v>
      </c>
      <c r="C68" s="26"/>
      <c r="D68" s="26"/>
      <c r="E68" s="26"/>
      <c r="F68" s="26"/>
      <c r="G68" s="27" t="e">
        <f t="shared" si="8"/>
        <v>#DIV/0!</v>
      </c>
    </row>
    <row r="69" spans="1:8" ht="61.15" customHeight="1" x14ac:dyDescent="0.2">
      <c r="A69" s="5" t="s">
        <v>122</v>
      </c>
      <c r="B69" s="23" t="s">
        <v>123</v>
      </c>
      <c r="C69" s="26">
        <v>0</v>
      </c>
      <c r="D69" s="26">
        <v>1250000</v>
      </c>
      <c r="E69" s="26"/>
      <c r="F69" s="26">
        <v>1250000</v>
      </c>
      <c r="G69" s="27">
        <f t="shared" si="8"/>
        <v>100</v>
      </c>
    </row>
    <row r="70" spans="1:8" ht="44.45" customHeight="1" x14ac:dyDescent="0.2">
      <c r="A70" s="5" t="s">
        <v>124</v>
      </c>
      <c r="B70" s="23" t="s">
        <v>110</v>
      </c>
      <c r="C70" s="26">
        <v>0</v>
      </c>
      <c r="D70" s="26">
        <v>418391.06</v>
      </c>
      <c r="E70" s="26"/>
      <c r="F70" s="26">
        <v>289655.34000000003</v>
      </c>
      <c r="G70" s="27">
        <f t="shared" si="8"/>
        <v>69.230767024515302</v>
      </c>
    </row>
    <row r="71" spans="1:8" ht="71.45" customHeight="1" x14ac:dyDescent="0.2">
      <c r="A71" s="5" t="s">
        <v>125</v>
      </c>
      <c r="B71" s="23" t="s">
        <v>110</v>
      </c>
      <c r="C71" s="26">
        <v>0</v>
      </c>
      <c r="D71" s="26">
        <v>2568796</v>
      </c>
      <c r="E71" s="26"/>
      <c r="F71" s="26">
        <v>0</v>
      </c>
      <c r="G71" s="27">
        <f t="shared" si="8"/>
        <v>0</v>
      </c>
    </row>
    <row r="72" spans="1:8" ht="66.599999999999994" customHeight="1" x14ac:dyDescent="0.2">
      <c r="A72" s="5" t="s">
        <v>126</v>
      </c>
      <c r="B72" s="23" t="s">
        <v>110</v>
      </c>
      <c r="C72" s="26">
        <v>0</v>
      </c>
      <c r="D72" s="26">
        <v>1000000</v>
      </c>
      <c r="E72" s="26"/>
      <c r="F72" s="26">
        <v>0</v>
      </c>
      <c r="G72" s="27">
        <v>0</v>
      </c>
    </row>
    <row r="73" spans="1:8" ht="60" customHeight="1" x14ac:dyDescent="0.2">
      <c r="A73" s="5" t="s">
        <v>127</v>
      </c>
      <c r="B73" s="23" t="s">
        <v>128</v>
      </c>
      <c r="C73" s="26">
        <v>344992.08</v>
      </c>
      <c r="D73" s="26">
        <v>344992.08</v>
      </c>
      <c r="E73" s="26"/>
      <c r="F73" s="26">
        <v>344992.08</v>
      </c>
      <c r="G73" s="27">
        <f t="shared" si="8"/>
        <v>100</v>
      </c>
    </row>
    <row r="74" spans="1:8" ht="85.9" customHeight="1" x14ac:dyDescent="0.2">
      <c r="A74" s="5" t="s">
        <v>129</v>
      </c>
      <c r="B74" s="23" t="s">
        <v>130</v>
      </c>
      <c r="C74" s="26">
        <v>615700.28</v>
      </c>
      <c r="D74" s="26">
        <v>4385314.12</v>
      </c>
      <c r="E74" s="26"/>
      <c r="F74" s="26">
        <v>524405.82999999996</v>
      </c>
      <c r="G74" s="27">
        <f t="shared" si="8"/>
        <v>11.958227293419062</v>
      </c>
    </row>
    <row r="75" spans="1:8" ht="42.6" customHeight="1" x14ac:dyDescent="0.2">
      <c r="A75" s="5" t="s">
        <v>131</v>
      </c>
      <c r="B75" s="23" t="s">
        <v>132</v>
      </c>
      <c r="C75" s="26">
        <v>0</v>
      </c>
      <c r="D75" s="26">
        <v>1217540</v>
      </c>
      <c r="E75" s="26"/>
      <c r="F75" s="26">
        <v>1077540</v>
      </c>
      <c r="G75" s="27">
        <f t="shared" si="8"/>
        <v>88.501404471311005</v>
      </c>
    </row>
    <row r="76" spans="1:8" ht="115.15" customHeight="1" x14ac:dyDescent="0.2">
      <c r="A76" s="37" t="s">
        <v>133</v>
      </c>
      <c r="B76" s="23" t="s">
        <v>134</v>
      </c>
      <c r="C76" s="38">
        <v>2048494</v>
      </c>
      <c r="D76" s="38">
        <v>7192112.2000000002</v>
      </c>
      <c r="E76" s="38"/>
      <c r="F76" s="38">
        <v>2164137.92</v>
      </c>
      <c r="G76" s="27">
        <f t="shared" si="8"/>
        <v>30.090436019616046</v>
      </c>
      <c r="H76" s="39"/>
    </row>
    <row r="77" spans="1:8" ht="88.15" customHeight="1" x14ac:dyDescent="0.2">
      <c r="A77" s="37" t="s">
        <v>135</v>
      </c>
      <c r="B77" s="23" t="s">
        <v>136</v>
      </c>
      <c r="C77" s="38">
        <v>39715.699999999997</v>
      </c>
      <c r="D77" s="38">
        <v>139438.91</v>
      </c>
      <c r="E77" s="38"/>
      <c r="F77" s="38">
        <v>41957.78</v>
      </c>
      <c r="G77" s="27">
        <f t="shared" si="8"/>
        <v>30.090438888255793</v>
      </c>
    </row>
    <row r="78" spans="1:8" ht="72" hidden="1" customHeight="1" x14ac:dyDescent="0.2">
      <c r="A78" s="5" t="s">
        <v>137</v>
      </c>
      <c r="B78" s="23" t="s">
        <v>110</v>
      </c>
      <c r="C78" s="26"/>
      <c r="D78" s="26"/>
      <c r="E78" s="26"/>
      <c r="F78" s="26"/>
      <c r="G78" s="27" t="e">
        <f t="shared" si="8"/>
        <v>#DIV/0!</v>
      </c>
    </row>
    <row r="79" spans="1:8" ht="57" customHeight="1" x14ac:dyDescent="0.2">
      <c r="A79" s="5" t="s">
        <v>138</v>
      </c>
      <c r="B79" s="23" t="s">
        <v>139</v>
      </c>
      <c r="C79" s="26">
        <v>0</v>
      </c>
      <c r="D79" s="26">
        <v>3572144.88</v>
      </c>
      <c r="E79" s="26"/>
      <c r="F79" s="26">
        <v>2657904</v>
      </c>
      <c r="G79" s="27">
        <f t="shared" si="8"/>
        <v>74.406388578505812</v>
      </c>
    </row>
    <row r="80" spans="1:8" ht="46.9" customHeight="1" x14ac:dyDescent="0.2">
      <c r="A80" s="5" t="s">
        <v>140</v>
      </c>
      <c r="B80" s="23" t="s">
        <v>128</v>
      </c>
      <c r="C80" s="26">
        <v>0</v>
      </c>
      <c r="D80" s="26">
        <v>55555.55</v>
      </c>
      <c r="E80" s="26"/>
      <c r="F80" s="26">
        <v>55555.55</v>
      </c>
      <c r="G80" s="27">
        <f t="shared" si="8"/>
        <v>100</v>
      </c>
    </row>
    <row r="81" spans="1:7" ht="44.45" hidden="1" customHeight="1" x14ac:dyDescent="0.2">
      <c r="A81" s="5" t="s">
        <v>141</v>
      </c>
      <c r="B81" s="23" t="s">
        <v>110</v>
      </c>
      <c r="C81" s="26"/>
      <c r="D81" s="26"/>
      <c r="E81" s="26"/>
      <c r="F81" s="26"/>
      <c r="G81" s="27" t="e">
        <f t="shared" si="8"/>
        <v>#DIV/0!</v>
      </c>
    </row>
    <row r="82" spans="1:7" ht="27.6" hidden="1" customHeight="1" x14ac:dyDescent="0.2">
      <c r="A82" s="5" t="s">
        <v>142</v>
      </c>
      <c r="B82" s="23" t="s">
        <v>110</v>
      </c>
      <c r="C82" s="26"/>
      <c r="D82" s="26"/>
      <c r="E82" s="26"/>
      <c r="F82" s="26"/>
      <c r="G82" s="27" t="e">
        <f t="shared" si="8"/>
        <v>#DIV/0!</v>
      </c>
    </row>
    <row r="83" spans="1:7" ht="94.9" hidden="1" customHeight="1" x14ac:dyDescent="0.2">
      <c r="A83" s="5" t="s">
        <v>143</v>
      </c>
      <c r="B83" s="23" t="s">
        <v>144</v>
      </c>
      <c r="C83" s="26"/>
      <c r="D83" s="26"/>
      <c r="E83" s="26"/>
      <c r="F83" s="26"/>
      <c r="G83" s="27" t="e">
        <f t="shared" si="8"/>
        <v>#DIV/0!</v>
      </c>
    </row>
    <row r="84" spans="1:7" ht="46.9" customHeight="1" x14ac:dyDescent="0.2">
      <c r="A84" s="5" t="s">
        <v>145</v>
      </c>
      <c r="B84" s="23" t="s">
        <v>110</v>
      </c>
      <c r="C84" s="26">
        <v>0</v>
      </c>
      <c r="D84" s="26">
        <v>1511700</v>
      </c>
      <c r="E84" s="26"/>
      <c r="F84" s="26">
        <v>1471920.27</v>
      </c>
      <c r="G84" s="27">
        <f t="shared" si="8"/>
        <v>97.368543361778137</v>
      </c>
    </row>
    <row r="85" spans="1:7" ht="74.45" hidden="1" customHeight="1" x14ac:dyDescent="0.2">
      <c r="A85" s="5" t="s">
        <v>146</v>
      </c>
      <c r="B85" s="23" t="s">
        <v>110</v>
      </c>
      <c r="C85" s="26"/>
      <c r="D85" s="26"/>
      <c r="E85" s="26"/>
      <c r="F85" s="26"/>
      <c r="G85" s="27" t="e">
        <f t="shared" si="8"/>
        <v>#DIV/0!</v>
      </c>
    </row>
    <row r="86" spans="1:7" ht="71.45" hidden="1" customHeight="1" x14ac:dyDescent="0.2">
      <c r="A86" s="5" t="s">
        <v>147</v>
      </c>
      <c r="B86" s="23" t="s">
        <v>148</v>
      </c>
      <c r="C86" s="26"/>
      <c r="D86" s="26"/>
      <c r="E86" s="26"/>
      <c r="F86" s="26"/>
      <c r="G86" s="27" t="e">
        <f t="shared" si="8"/>
        <v>#DIV/0!</v>
      </c>
    </row>
    <row r="87" spans="1:7" ht="74.45" hidden="1" customHeight="1" x14ac:dyDescent="0.2">
      <c r="A87" s="5" t="s">
        <v>149</v>
      </c>
      <c r="B87" s="23" t="s">
        <v>110</v>
      </c>
      <c r="C87" s="26"/>
      <c r="D87" s="26"/>
      <c r="E87" s="26"/>
      <c r="F87" s="26"/>
      <c r="G87" s="27" t="e">
        <f t="shared" si="8"/>
        <v>#DIV/0!</v>
      </c>
    </row>
    <row r="88" spans="1:7" ht="84" hidden="1" customHeight="1" x14ac:dyDescent="0.2">
      <c r="A88" s="5" t="s">
        <v>150</v>
      </c>
      <c r="B88" s="23" t="s">
        <v>110</v>
      </c>
      <c r="C88" s="26"/>
      <c r="D88" s="26"/>
      <c r="E88" s="26"/>
      <c r="F88" s="26"/>
      <c r="G88" s="27" t="e">
        <f t="shared" si="8"/>
        <v>#DIV/0!</v>
      </c>
    </row>
    <row r="89" spans="1:7" ht="36.6" customHeight="1" x14ac:dyDescent="0.2">
      <c r="A89" s="5" t="s">
        <v>151</v>
      </c>
      <c r="B89" s="23" t="s">
        <v>152</v>
      </c>
      <c r="C89" s="26">
        <v>0</v>
      </c>
      <c r="D89" s="26">
        <v>854168.6</v>
      </c>
      <c r="E89" s="26"/>
      <c r="F89" s="26">
        <v>854168.6</v>
      </c>
      <c r="G89" s="27">
        <f t="shared" si="8"/>
        <v>100</v>
      </c>
    </row>
    <row r="90" spans="1:7" ht="31.9" customHeight="1" x14ac:dyDescent="0.2">
      <c r="A90" s="5" t="s">
        <v>153</v>
      </c>
      <c r="B90" s="23" t="s">
        <v>154</v>
      </c>
      <c r="C90" s="26">
        <v>0</v>
      </c>
      <c r="D90" s="26">
        <v>2089333.33</v>
      </c>
      <c r="E90" s="26"/>
      <c r="F90" s="26">
        <v>2089333.33</v>
      </c>
      <c r="G90" s="27">
        <f t="shared" si="8"/>
        <v>100</v>
      </c>
    </row>
    <row r="91" spans="1:7" ht="63" customHeight="1" x14ac:dyDescent="0.2">
      <c r="A91" s="40" t="s">
        <v>155</v>
      </c>
      <c r="B91" s="23" t="s">
        <v>110</v>
      </c>
      <c r="C91" s="26">
        <v>0</v>
      </c>
      <c r="D91" s="26">
        <v>1448890</v>
      </c>
      <c r="E91" s="26"/>
      <c r="F91" s="26">
        <v>780430.15</v>
      </c>
      <c r="G91" s="27">
        <f t="shared" si="8"/>
        <v>53.864002788341423</v>
      </c>
    </row>
    <row r="92" spans="1:7" ht="82.9" hidden="1" customHeight="1" x14ac:dyDescent="0.2">
      <c r="A92" s="40" t="s">
        <v>156</v>
      </c>
      <c r="B92" s="23" t="s">
        <v>110</v>
      </c>
      <c r="C92" s="26"/>
      <c r="D92" s="26"/>
      <c r="E92" s="26"/>
      <c r="F92" s="26"/>
      <c r="G92" s="27" t="e">
        <f t="shared" si="8"/>
        <v>#DIV/0!</v>
      </c>
    </row>
    <row r="93" spans="1:7" ht="124.9" hidden="1" customHeight="1" x14ac:dyDescent="0.2">
      <c r="A93" s="37" t="s">
        <v>157</v>
      </c>
      <c r="B93" s="23" t="s">
        <v>158</v>
      </c>
      <c r="C93" s="26"/>
      <c r="D93" s="26"/>
      <c r="E93" s="26"/>
      <c r="F93" s="26"/>
      <c r="G93" s="27" t="e">
        <f t="shared" si="8"/>
        <v>#DIV/0!</v>
      </c>
    </row>
    <row r="94" spans="1:7" ht="94.9" hidden="1" customHeight="1" x14ac:dyDescent="0.2">
      <c r="A94" s="40" t="s">
        <v>159</v>
      </c>
      <c r="B94" s="23" t="s">
        <v>110</v>
      </c>
      <c r="C94" s="26"/>
      <c r="D94" s="26"/>
      <c r="E94" s="26"/>
      <c r="F94" s="26"/>
      <c r="G94" s="27" t="e">
        <f t="shared" si="8"/>
        <v>#DIV/0!</v>
      </c>
    </row>
    <row r="95" spans="1:7" ht="58.9" customHeight="1" x14ac:dyDescent="0.2">
      <c r="A95" s="5" t="s">
        <v>160</v>
      </c>
      <c r="B95" s="23" t="s">
        <v>110</v>
      </c>
      <c r="C95" s="26">
        <v>0</v>
      </c>
      <c r="D95" s="26">
        <v>3560692.22</v>
      </c>
      <c r="E95" s="26"/>
      <c r="F95" s="26">
        <v>860949.3</v>
      </c>
      <c r="G95" s="27">
        <f t="shared" si="8"/>
        <v>24.179267591962777</v>
      </c>
    </row>
    <row r="96" spans="1:7" ht="69.599999999999994" hidden="1" customHeight="1" x14ac:dyDescent="0.2">
      <c r="A96" s="5" t="s">
        <v>161</v>
      </c>
      <c r="B96" s="23" t="s">
        <v>110</v>
      </c>
      <c r="C96" s="26"/>
      <c r="D96" s="26"/>
      <c r="E96" s="26"/>
      <c r="F96" s="26"/>
      <c r="G96" s="27" t="e">
        <f t="shared" si="8"/>
        <v>#DIV/0!</v>
      </c>
    </row>
    <row r="97" spans="1:7" ht="74.45" hidden="1" customHeight="1" x14ac:dyDescent="0.2">
      <c r="A97" s="5" t="s">
        <v>162</v>
      </c>
      <c r="B97" s="23" t="s">
        <v>110</v>
      </c>
      <c r="C97" s="26"/>
      <c r="D97" s="26"/>
      <c r="E97" s="26"/>
      <c r="F97" s="26"/>
      <c r="G97" s="27" t="e">
        <f t="shared" si="8"/>
        <v>#DIV/0!</v>
      </c>
    </row>
    <row r="98" spans="1:7" ht="57" hidden="1" customHeight="1" x14ac:dyDescent="0.2">
      <c r="A98" s="5" t="s">
        <v>163</v>
      </c>
      <c r="B98" s="23" t="s">
        <v>110</v>
      </c>
      <c r="C98" s="26"/>
      <c r="D98" s="26"/>
      <c r="E98" s="26"/>
      <c r="F98" s="26"/>
      <c r="G98" s="27" t="e">
        <f t="shared" si="8"/>
        <v>#DIV/0!</v>
      </c>
    </row>
    <row r="99" spans="1:7" ht="60" hidden="1" customHeight="1" x14ac:dyDescent="0.2">
      <c r="A99" s="5" t="s">
        <v>164</v>
      </c>
      <c r="B99" s="23" t="s">
        <v>110</v>
      </c>
      <c r="C99" s="26"/>
      <c r="D99" s="26"/>
      <c r="E99" s="26"/>
      <c r="F99" s="26"/>
      <c r="G99" s="27" t="e">
        <f t="shared" si="8"/>
        <v>#DIV/0!</v>
      </c>
    </row>
    <row r="100" spans="1:7" ht="22.15" hidden="1" customHeight="1" x14ac:dyDescent="0.2">
      <c r="A100" s="5" t="s">
        <v>165</v>
      </c>
      <c r="B100" s="23" t="s">
        <v>110</v>
      </c>
      <c r="C100" s="26"/>
      <c r="D100" s="26"/>
      <c r="E100" s="26"/>
      <c r="F100" s="26"/>
      <c r="G100" s="27" t="e">
        <f t="shared" si="8"/>
        <v>#DIV/0!</v>
      </c>
    </row>
    <row r="101" spans="1:7" ht="39" hidden="1" customHeight="1" x14ac:dyDescent="0.2">
      <c r="A101" s="5" t="s">
        <v>166</v>
      </c>
      <c r="B101" s="23" t="s">
        <v>110</v>
      </c>
      <c r="C101" s="26"/>
      <c r="D101" s="26"/>
      <c r="E101" s="26"/>
      <c r="F101" s="26"/>
      <c r="G101" s="27" t="e">
        <f t="shared" si="8"/>
        <v>#DIV/0!</v>
      </c>
    </row>
    <row r="102" spans="1:7" ht="62.45" hidden="1" customHeight="1" x14ac:dyDescent="0.2">
      <c r="A102" s="5" t="s">
        <v>167</v>
      </c>
      <c r="B102" s="23" t="s">
        <v>110</v>
      </c>
      <c r="C102" s="26"/>
      <c r="D102" s="26"/>
      <c r="E102" s="26"/>
      <c r="F102" s="26"/>
      <c r="G102" s="27" t="e">
        <f t="shared" si="8"/>
        <v>#DIV/0!</v>
      </c>
    </row>
    <row r="103" spans="1:7" ht="115.15" hidden="1" customHeight="1" x14ac:dyDescent="0.2">
      <c r="A103" s="5" t="s">
        <v>168</v>
      </c>
      <c r="B103" s="23" t="s">
        <v>110</v>
      </c>
      <c r="C103" s="26"/>
      <c r="D103" s="26"/>
      <c r="E103" s="26"/>
      <c r="F103" s="26"/>
      <c r="G103" s="27" t="e">
        <f t="shared" si="8"/>
        <v>#DIV/0!</v>
      </c>
    </row>
    <row r="104" spans="1:7" ht="86.45" hidden="1" customHeight="1" x14ac:dyDescent="0.2">
      <c r="A104" s="5" t="s">
        <v>169</v>
      </c>
      <c r="B104" s="23" t="s">
        <v>132</v>
      </c>
      <c r="C104" s="26"/>
      <c r="D104" s="26"/>
      <c r="E104" s="26"/>
      <c r="F104" s="26"/>
      <c r="G104" s="27" t="e">
        <f t="shared" si="8"/>
        <v>#DIV/0!</v>
      </c>
    </row>
    <row r="105" spans="1:7" ht="43.15" customHeight="1" x14ac:dyDescent="0.2">
      <c r="A105" s="5" t="s">
        <v>170</v>
      </c>
      <c r="B105" s="23" t="s">
        <v>110</v>
      </c>
      <c r="C105" s="26">
        <v>0</v>
      </c>
      <c r="D105" s="26">
        <v>429000</v>
      </c>
      <c r="E105" s="26"/>
      <c r="F105" s="26">
        <v>429000</v>
      </c>
      <c r="G105" s="27">
        <f t="shared" si="8"/>
        <v>100</v>
      </c>
    </row>
    <row r="106" spans="1:7" ht="136.15" hidden="1" customHeight="1" x14ac:dyDescent="0.2">
      <c r="A106" s="5" t="s">
        <v>171</v>
      </c>
      <c r="B106" s="23" t="s">
        <v>134</v>
      </c>
      <c r="C106" s="26"/>
      <c r="D106" s="26"/>
      <c r="E106" s="26"/>
      <c r="F106" s="26"/>
      <c r="G106" s="27" t="e">
        <f t="shared" si="8"/>
        <v>#DIV/0!</v>
      </c>
    </row>
    <row r="107" spans="1:7" ht="113.45" hidden="1" customHeight="1" x14ac:dyDescent="0.2">
      <c r="A107" s="5" t="s">
        <v>172</v>
      </c>
      <c r="B107" s="23" t="s">
        <v>136</v>
      </c>
      <c r="C107" s="26"/>
      <c r="D107" s="26"/>
      <c r="E107" s="26"/>
      <c r="F107" s="26"/>
      <c r="G107" s="27" t="e">
        <f t="shared" si="8"/>
        <v>#DIV/0!</v>
      </c>
    </row>
    <row r="108" spans="1:7" ht="70.150000000000006" hidden="1" customHeight="1" x14ac:dyDescent="0.2">
      <c r="A108" s="5" t="s">
        <v>173</v>
      </c>
      <c r="B108" s="23" t="s">
        <v>110</v>
      </c>
      <c r="C108" s="26"/>
      <c r="D108" s="26"/>
      <c r="E108" s="26"/>
      <c r="F108" s="26"/>
      <c r="G108" s="27" t="e">
        <f t="shared" si="8"/>
        <v>#DIV/0!</v>
      </c>
    </row>
    <row r="109" spans="1:7" ht="59.45" hidden="1" customHeight="1" x14ac:dyDescent="0.2">
      <c r="A109" s="5" t="s">
        <v>174</v>
      </c>
      <c r="B109" s="23" t="s">
        <v>110</v>
      </c>
      <c r="C109" s="26"/>
      <c r="D109" s="26"/>
      <c r="E109" s="26"/>
      <c r="F109" s="26"/>
      <c r="G109" s="27" t="e">
        <f t="shared" si="8"/>
        <v>#DIV/0!</v>
      </c>
    </row>
    <row r="110" spans="1:7" ht="50.45" customHeight="1" x14ac:dyDescent="0.2">
      <c r="A110" s="5" t="s">
        <v>175</v>
      </c>
      <c r="B110" s="23" t="s">
        <v>128</v>
      </c>
      <c r="C110" s="26">
        <v>0</v>
      </c>
      <c r="D110" s="26">
        <v>111111.11</v>
      </c>
      <c r="E110" s="26"/>
      <c r="F110" s="26">
        <v>111111.11</v>
      </c>
      <c r="G110" s="27">
        <f t="shared" si="8"/>
        <v>100</v>
      </c>
    </row>
    <row r="111" spans="1:7" ht="73.900000000000006" hidden="1" customHeight="1" x14ac:dyDescent="0.2">
      <c r="A111" s="5" t="s">
        <v>176</v>
      </c>
      <c r="B111" s="23" t="s">
        <v>110</v>
      </c>
      <c r="C111" s="26"/>
      <c r="D111" s="26"/>
      <c r="E111" s="26"/>
      <c r="F111" s="26"/>
      <c r="G111" s="27" t="e">
        <f t="shared" si="8"/>
        <v>#DIV/0!</v>
      </c>
    </row>
    <row r="112" spans="1:7" ht="57" customHeight="1" x14ac:dyDescent="0.2">
      <c r="A112" s="5" t="s">
        <v>177</v>
      </c>
      <c r="B112" s="23" t="s">
        <v>128</v>
      </c>
      <c r="C112" s="26">
        <v>248871.3</v>
      </c>
      <c r="D112" s="26">
        <v>248871.3</v>
      </c>
      <c r="E112" s="26"/>
      <c r="F112" s="26">
        <v>248871.3</v>
      </c>
      <c r="G112" s="27">
        <f t="shared" si="8"/>
        <v>100</v>
      </c>
    </row>
    <row r="113" spans="1:7" ht="88.9" hidden="1" customHeight="1" x14ac:dyDescent="0.2">
      <c r="A113" s="5" t="s">
        <v>178</v>
      </c>
      <c r="B113" s="23" t="s">
        <v>110</v>
      </c>
      <c r="C113" s="26"/>
      <c r="D113" s="26"/>
      <c r="E113" s="26"/>
      <c r="F113" s="26"/>
      <c r="G113" s="27" t="e">
        <f t="shared" si="8"/>
        <v>#DIV/0!</v>
      </c>
    </row>
    <row r="114" spans="1:7" ht="54.6" hidden="1" customHeight="1" x14ac:dyDescent="0.2">
      <c r="A114" s="5" t="s">
        <v>179</v>
      </c>
      <c r="B114" s="23" t="s">
        <v>180</v>
      </c>
      <c r="C114" s="26"/>
      <c r="D114" s="26"/>
      <c r="E114" s="26"/>
      <c r="F114" s="26"/>
      <c r="G114" s="27" t="e">
        <f t="shared" si="8"/>
        <v>#DIV/0!</v>
      </c>
    </row>
    <row r="115" spans="1:7" ht="41.25" customHeight="1" x14ac:dyDescent="0.2">
      <c r="A115" s="33" t="s">
        <v>181</v>
      </c>
      <c r="B115" s="17" t="s">
        <v>182</v>
      </c>
      <c r="C115" s="21">
        <f>SUM(C116:C136)</f>
        <v>1266410044.6500001</v>
      </c>
      <c r="D115" s="21">
        <f>SUM(D116:D136)</f>
        <v>1278038944.6500001</v>
      </c>
      <c r="E115" s="21">
        <f>SUM(E116:E136)</f>
        <v>0</v>
      </c>
      <c r="F115" s="21">
        <f>SUM(F116:F136)</f>
        <v>920872669.86999989</v>
      </c>
      <c r="G115" s="22">
        <f t="shared" si="8"/>
        <v>72.053568768374845</v>
      </c>
    </row>
    <row r="116" spans="1:7" ht="68.45" customHeight="1" x14ac:dyDescent="0.2">
      <c r="A116" s="34" t="s">
        <v>183</v>
      </c>
      <c r="B116" s="23" t="s">
        <v>184</v>
      </c>
      <c r="C116" s="26">
        <v>13216162.1</v>
      </c>
      <c r="D116" s="26">
        <v>13216162.1</v>
      </c>
      <c r="E116" s="26"/>
      <c r="F116" s="26">
        <v>9912262.0999999996</v>
      </c>
      <c r="G116" s="27">
        <f t="shared" si="8"/>
        <v>75.001063281449916</v>
      </c>
    </row>
    <row r="117" spans="1:7" ht="85.15" customHeight="1" x14ac:dyDescent="0.2">
      <c r="A117" s="5" t="s">
        <v>185</v>
      </c>
      <c r="B117" s="23" t="s">
        <v>186</v>
      </c>
      <c r="C117" s="26">
        <v>62391662.280000001</v>
      </c>
      <c r="D117" s="26">
        <v>72106015.590000004</v>
      </c>
      <c r="E117" s="26"/>
      <c r="F117" s="26">
        <v>28693850.550000001</v>
      </c>
      <c r="G117" s="27">
        <f t="shared" si="8"/>
        <v>39.793976016030754</v>
      </c>
    </row>
    <row r="118" spans="1:7" ht="112.9" customHeight="1" x14ac:dyDescent="0.2">
      <c r="A118" s="5" t="s">
        <v>187</v>
      </c>
      <c r="B118" s="23" t="s">
        <v>186</v>
      </c>
      <c r="C118" s="26">
        <v>9714353.3100000005</v>
      </c>
      <c r="D118" s="26">
        <v>0</v>
      </c>
      <c r="E118" s="26"/>
      <c r="F118" s="26">
        <v>0</v>
      </c>
      <c r="G118" s="27">
        <v>0</v>
      </c>
    </row>
    <row r="119" spans="1:7" ht="36.6" customHeight="1" x14ac:dyDescent="0.2">
      <c r="A119" s="5" t="s">
        <v>188</v>
      </c>
      <c r="B119" s="23" t="s">
        <v>184</v>
      </c>
      <c r="C119" s="26">
        <v>902412.98</v>
      </c>
      <c r="D119" s="26">
        <v>902412.98</v>
      </c>
      <c r="E119" s="26"/>
      <c r="F119" s="26">
        <v>348230.96</v>
      </c>
      <c r="G119" s="27">
        <f t="shared" ref="G119:G122" si="9">F119/D119*100</f>
        <v>38.588868701777763</v>
      </c>
    </row>
    <row r="120" spans="1:7" ht="55.15" customHeight="1" x14ac:dyDescent="0.2">
      <c r="A120" s="5" t="s">
        <v>189</v>
      </c>
      <c r="B120" s="23" t="s">
        <v>190</v>
      </c>
      <c r="C120" s="26">
        <v>44788130</v>
      </c>
      <c r="D120" s="26">
        <v>44788130</v>
      </c>
      <c r="E120" s="26"/>
      <c r="F120" s="26">
        <f>56474930+8250448.5</f>
        <v>64725378.5</v>
      </c>
      <c r="G120" s="27">
        <f t="shared" si="9"/>
        <v>144.51458120711894</v>
      </c>
    </row>
    <row r="121" spans="1:7" ht="74.45" customHeight="1" x14ac:dyDescent="0.2">
      <c r="A121" s="5" t="s">
        <v>191</v>
      </c>
      <c r="B121" s="23" t="s">
        <v>184</v>
      </c>
      <c r="C121" s="38">
        <v>12779450</v>
      </c>
      <c r="D121" s="38">
        <v>12779450</v>
      </c>
      <c r="E121" s="38"/>
      <c r="F121" s="38">
        <v>0</v>
      </c>
      <c r="G121" s="41">
        <f t="shared" si="9"/>
        <v>0</v>
      </c>
    </row>
    <row r="122" spans="1:7" ht="69.599999999999994" customHeight="1" x14ac:dyDescent="0.2">
      <c r="A122" s="5" t="s">
        <v>192</v>
      </c>
      <c r="B122" s="23" t="s">
        <v>184</v>
      </c>
      <c r="C122" s="26">
        <v>14000</v>
      </c>
      <c r="D122" s="26">
        <v>14000</v>
      </c>
      <c r="E122" s="26"/>
      <c r="F122" s="26">
        <v>0</v>
      </c>
      <c r="G122" s="27">
        <f t="shared" si="9"/>
        <v>0</v>
      </c>
    </row>
    <row r="123" spans="1:7" ht="46.15" customHeight="1" x14ac:dyDescent="0.2">
      <c r="A123" s="5" t="s">
        <v>193</v>
      </c>
      <c r="B123" s="23" t="s">
        <v>184</v>
      </c>
      <c r="C123" s="26">
        <v>68677</v>
      </c>
      <c r="D123" s="26">
        <v>68677</v>
      </c>
      <c r="E123" s="26"/>
      <c r="F123" s="26">
        <v>0</v>
      </c>
      <c r="G123" s="27">
        <v>0</v>
      </c>
    </row>
    <row r="124" spans="1:7" ht="36" customHeight="1" x14ac:dyDescent="0.2">
      <c r="A124" s="5" t="s">
        <v>194</v>
      </c>
      <c r="B124" s="23" t="s">
        <v>195</v>
      </c>
      <c r="C124" s="26">
        <v>1026501200</v>
      </c>
      <c r="D124" s="26">
        <v>1042791200</v>
      </c>
      <c r="E124" s="26"/>
      <c r="F124" s="26">
        <v>733232984.65999997</v>
      </c>
      <c r="G124" s="27">
        <f t="shared" ref="G124:G166" si="10">F124/D124*100</f>
        <v>70.314458413151158</v>
      </c>
    </row>
    <row r="125" spans="1:7" ht="29.45" customHeight="1" x14ac:dyDescent="0.2">
      <c r="A125" s="5" t="s">
        <v>196</v>
      </c>
      <c r="B125" s="23" t="s">
        <v>184</v>
      </c>
      <c r="C125" s="26">
        <v>70000</v>
      </c>
      <c r="D125" s="26">
        <v>70000</v>
      </c>
      <c r="E125" s="26"/>
      <c r="F125" s="26">
        <v>30640.799999999999</v>
      </c>
      <c r="G125" s="27">
        <f t="shared" si="10"/>
        <v>43.772571428571425</v>
      </c>
    </row>
    <row r="126" spans="1:7" ht="96" customHeight="1" x14ac:dyDescent="0.2">
      <c r="A126" s="5" t="s">
        <v>197</v>
      </c>
      <c r="B126" s="23" t="s">
        <v>198</v>
      </c>
      <c r="C126" s="26">
        <v>16311107.619999999</v>
      </c>
      <c r="D126" s="26">
        <v>16311107.619999999</v>
      </c>
      <c r="E126" s="26"/>
      <c r="F126" s="26">
        <v>11990405.09</v>
      </c>
      <c r="G126" s="27">
        <f t="shared" si="10"/>
        <v>73.510673642407127</v>
      </c>
    </row>
    <row r="127" spans="1:7" ht="72.599999999999994" customHeight="1" x14ac:dyDescent="0.2">
      <c r="A127" s="34" t="s">
        <v>199</v>
      </c>
      <c r="B127" s="23" t="s">
        <v>184</v>
      </c>
      <c r="C127" s="38">
        <v>3517345.45</v>
      </c>
      <c r="D127" s="38">
        <v>3867345.45</v>
      </c>
      <c r="E127" s="38"/>
      <c r="F127" s="38">
        <v>3550456.66</v>
      </c>
      <c r="G127" s="41">
        <f t="shared" si="10"/>
        <v>91.806038687337846</v>
      </c>
    </row>
    <row r="128" spans="1:7" ht="57" customHeight="1" x14ac:dyDescent="0.2">
      <c r="A128" s="29" t="s">
        <v>200</v>
      </c>
      <c r="B128" s="23" t="s">
        <v>201</v>
      </c>
      <c r="C128" s="38">
        <v>22106471.600000001</v>
      </c>
      <c r="D128" s="38">
        <v>22106471.600000001</v>
      </c>
      <c r="E128" s="38"/>
      <c r="F128" s="38">
        <v>18401885.140000001</v>
      </c>
      <c r="G128" s="41">
        <f t="shared" si="10"/>
        <v>83.242072606466962</v>
      </c>
    </row>
    <row r="129" spans="1:7" ht="58.9" customHeight="1" x14ac:dyDescent="0.2">
      <c r="A129" s="5" t="s">
        <v>202</v>
      </c>
      <c r="B129" s="23" t="s">
        <v>203</v>
      </c>
      <c r="C129" s="38">
        <v>15689.78</v>
      </c>
      <c r="D129" s="38">
        <v>15689.78</v>
      </c>
      <c r="E129" s="38"/>
      <c r="F129" s="38">
        <v>8610</v>
      </c>
      <c r="G129" s="41">
        <f t="shared" si="10"/>
        <v>54.876486477184507</v>
      </c>
    </row>
    <row r="130" spans="1:7" ht="98.45" customHeight="1" x14ac:dyDescent="0.2">
      <c r="A130" s="5" t="s">
        <v>204</v>
      </c>
      <c r="B130" s="23" t="s">
        <v>184</v>
      </c>
      <c r="C130" s="38">
        <v>29121730.899999999</v>
      </c>
      <c r="D130" s="26">
        <v>29121730.899999999</v>
      </c>
      <c r="E130" s="26"/>
      <c r="F130" s="26">
        <v>33470089.100000001</v>
      </c>
      <c r="G130" s="27">
        <f t="shared" si="10"/>
        <v>114.93166122210134</v>
      </c>
    </row>
    <row r="131" spans="1:7" ht="62.25" hidden="1" customHeight="1" x14ac:dyDescent="0.2">
      <c r="A131" s="5" t="s">
        <v>205</v>
      </c>
      <c r="B131" s="23" t="s">
        <v>206</v>
      </c>
      <c r="C131" s="38"/>
      <c r="D131" s="38"/>
      <c r="E131" s="38"/>
      <c r="F131" s="38"/>
      <c r="G131" s="41" t="e">
        <f t="shared" si="10"/>
        <v>#DIV/0!</v>
      </c>
    </row>
    <row r="132" spans="1:7" ht="142.9" customHeight="1" x14ac:dyDescent="0.2">
      <c r="A132" s="42" t="s">
        <v>207</v>
      </c>
      <c r="B132" s="23" t="s">
        <v>184</v>
      </c>
      <c r="C132" s="38">
        <v>18980983</v>
      </c>
      <c r="D132" s="38">
        <v>14070105</v>
      </c>
      <c r="E132" s="38"/>
      <c r="F132" s="38">
        <v>12118092.119999999</v>
      </c>
      <c r="G132" s="41">
        <f t="shared" si="10"/>
        <v>86.126522296741911</v>
      </c>
    </row>
    <row r="133" spans="1:7" ht="132" customHeight="1" x14ac:dyDescent="0.2">
      <c r="A133" s="42" t="s">
        <v>208</v>
      </c>
      <c r="B133" s="23" t="s">
        <v>184</v>
      </c>
      <c r="C133" s="38">
        <v>387367</v>
      </c>
      <c r="D133" s="38">
        <v>287145</v>
      </c>
      <c r="E133" s="38"/>
      <c r="F133" s="38">
        <v>247308.02</v>
      </c>
      <c r="G133" s="41">
        <f t="shared" si="10"/>
        <v>86.126528408991959</v>
      </c>
    </row>
    <row r="134" spans="1:7" ht="45.6" hidden="1" customHeight="1" x14ac:dyDescent="0.2">
      <c r="A134" s="5" t="s">
        <v>209</v>
      </c>
      <c r="B134" s="23" t="s">
        <v>210</v>
      </c>
      <c r="C134" s="38">
        <v>0</v>
      </c>
      <c r="D134" s="38">
        <v>0</v>
      </c>
      <c r="E134" s="38"/>
      <c r="F134" s="38">
        <v>0</v>
      </c>
      <c r="G134" s="41" t="e">
        <f t="shared" si="10"/>
        <v>#DIV/0!</v>
      </c>
    </row>
    <row r="135" spans="1:7" ht="48" customHeight="1" x14ac:dyDescent="0.2">
      <c r="A135" s="29" t="s">
        <v>211</v>
      </c>
      <c r="B135" s="23" t="s">
        <v>212</v>
      </c>
      <c r="C135" s="38">
        <v>5523301.6299999999</v>
      </c>
      <c r="D135" s="38">
        <v>5523301.6299999999</v>
      </c>
      <c r="E135" s="38"/>
      <c r="F135" s="38">
        <v>4142476.17</v>
      </c>
      <c r="G135" s="41">
        <f t="shared" si="10"/>
        <v>74.999999049481573</v>
      </c>
    </row>
    <row r="136" spans="1:7" ht="80.25" hidden="1" customHeight="1" x14ac:dyDescent="0.2">
      <c r="A136" s="29" t="s">
        <v>213</v>
      </c>
      <c r="B136" s="23" t="s">
        <v>214</v>
      </c>
      <c r="C136" s="38"/>
      <c r="D136" s="38"/>
      <c r="E136" s="38"/>
      <c r="F136" s="38"/>
      <c r="G136" s="41" t="e">
        <f t="shared" si="10"/>
        <v>#DIV/0!</v>
      </c>
    </row>
    <row r="137" spans="1:7" ht="23.25" customHeight="1" x14ac:dyDescent="0.2">
      <c r="A137" s="43" t="s">
        <v>215</v>
      </c>
      <c r="B137" s="36" t="s">
        <v>216</v>
      </c>
      <c r="C137" s="44">
        <f>SUM(C138:C160)+C163+C161+C162</f>
        <v>10481775.59</v>
      </c>
      <c r="D137" s="44">
        <f>SUM(D138:D163)</f>
        <v>96222162.039999992</v>
      </c>
      <c r="E137" s="44">
        <f>SUM(E140:E160)</f>
        <v>0</v>
      </c>
      <c r="F137" s="44">
        <f>SUM(F138:F163)</f>
        <v>65693994.32</v>
      </c>
      <c r="G137" s="27">
        <f t="shared" si="10"/>
        <v>68.273246960186469</v>
      </c>
    </row>
    <row r="138" spans="1:7" ht="58.9" customHeight="1" x14ac:dyDescent="0.2">
      <c r="A138" s="5" t="s">
        <v>217</v>
      </c>
      <c r="B138" s="23" t="s">
        <v>218</v>
      </c>
      <c r="C138" s="26">
        <v>0</v>
      </c>
      <c r="D138" s="26">
        <v>180000</v>
      </c>
      <c r="E138" s="26"/>
      <c r="F138" s="26">
        <v>0</v>
      </c>
      <c r="G138" s="41">
        <f t="shared" si="10"/>
        <v>0</v>
      </c>
    </row>
    <row r="139" spans="1:7" ht="123" hidden="1" customHeight="1" x14ac:dyDescent="0.2">
      <c r="A139" s="5" t="s">
        <v>219</v>
      </c>
      <c r="B139" s="23" t="s">
        <v>218</v>
      </c>
      <c r="C139" s="26"/>
      <c r="D139" s="26"/>
      <c r="E139" s="26"/>
      <c r="F139" s="26"/>
      <c r="G139" s="27" t="e">
        <f t="shared" si="10"/>
        <v>#DIV/0!</v>
      </c>
    </row>
    <row r="140" spans="1:7" ht="85.15" customHeight="1" x14ac:dyDescent="0.2">
      <c r="A140" s="5" t="s">
        <v>220</v>
      </c>
      <c r="B140" s="23" t="s">
        <v>218</v>
      </c>
      <c r="C140" s="38">
        <v>1369893</v>
      </c>
      <c r="D140" s="38">
        <v>1369893</v>
      </c>
      <c r="E140" s="38"/>
      <c r="F140" s="38">
        <v>1196883.5</v>
      </c>
      <c r="G140" s="41">
        <f t="shared" si="10"/>
        <v>87.37058295793905</v>
      </c>
    </row>
    <row r="141" spans="1:7" ht="58.9" hidden="1" customHeight="1" x14ac:dyDescent="0.2">
      <c r="A141" s="5" t="s">
        <v>221</v>
      </c>
      <c r="B141" s="23" t="s">
        <v>218</v>
      </c>
      <c r="C141" s="38"/>
      <c r="D141" s="38"/>
      <c r="E141" s="38"/>
      <c r="F141" s="38"/>
      <c r="G141" s="41">
        <v>0</v>
      </c>
    </row>
    <row r="142" spans="1:7" ht="82.9" customHeight="1" x14ac:dyDescent="0.2">
      <c r="A142" s="5" t="s">
        <v>222</v>
      </c>
      <c r="B142" s="23" t="s">
        <v>223</v>
      </c>
      <c r="C142" s="38">
        <v>0</v>
      </c>
      <c r="D142" s="38">
        <v>8793937.1500000004</v>
      </c>
      <c r="E142" s="38"/>
      <c r="F142" s="38">
        <v>6595452.8899999997</v>
      </c>
      <c r="G142" s="41">
        <f t="shared" si="10"/>
        <v>75.000000312715443</v>
      </c>
    </row>
    <row r="143" spans="1:7" ht="76.900000000000006" hidden="1" customHeight="1" x14ac:dyDescent="0.2">
      <c r="A143" s="5" t="s">
        <v>224</v>
      </c>
      <c r="B143" s="23" t="s">
        <v>218</v>
      </c>
      <c r="C143" s="38"/>
      <c r="D143" s="38"/>
      <c r="E143" s="38"/>
      <c r="F143" s="38"/>
      <c r="G143" s="41" t="e">
        <f t="shared" si="10"/>
        <v>#DIV/0!</v>
      </c>
    </row>
    <row r="144" spans="1:7" ht="93.6" customHeight="1" x14ac:dyDescent="0.2">
      <c r="A144" s="29" t="s">
        <v>225</v>
      </c>
      <c r="B144" s="23" t="s">
        <v>226</v>
      </c>
      <c r="C144" s="38">
        <v>0</v>
      </c>
      <c r="D144" s="38">
        <v>0</v>
      </c>
      <c r="E144" s="38"/>
      <c r="F144" s="38">
        <v>233733</v>
      </c>
      <c r="G144" s="41"/>
    </row>
    <row r="145" spans="1:7" ht="64.150000000000006" customHeight="1" x14ac:dyDescent="0.2">
      <c r="A145" s="29" t="s">
        <v>227</v>
      </c>
      <c r="B145" s="23" t="s">
        <v>228</v>
      </c>
      <c r="C145" s="38">
        <v>0</v>
      </c>
      <c r="D145" s="38">
        <v>39292022.479999997</v>
      </c>
      <c r="E145" s="38"/>
      <c r="F145" s="38">
        <v>23755500</v>
      </c>
      <c r="G145" s="41">
        <f t="shared" si="10"/>
        <v>60.458837444908241</v>
      </c>
    </row>
    <row r="146" spans="1:7" ht="123" customHeight="1" x14ac:dyDescent="0.2">
      <c r="A146" s="5" t="s">
        <v>229</v>
      </c>
      <c r="B146" s="23" t="s">
        <v>228</v>
      </c>
      <c r="C146" s="38">
        <v>131.4</v>
      </c>
      <c r="D146" s="38">
        <v>131.4</v>
      </c>
      <c r="E146" s="38"/>
      <c r="F146" s="38">
        <v>50.31</v>
      </c>
      <c r="G146" s="27">
        <f t="shared" si="10"/>
        <v>38.287671232876711</v>
      </c>
    </row>
    <row r="147" spans="1:7" ht="84.6" customHeight="1" x14ac:dyDescent="0.2">
      <c r="A147" s="29" t="s">
        <v>230</v>
      </c>
      <c r="B147" s="23" t="s">
        <v>228</v>
      </c>
      <c r="C147" s="38">
        <v>0</v>
      </c>
      <c r="D147" s="38">
        <v>9592233.0099999998</v>
      </c>
      <c r="E147" s="38"/>
      <c r="F147" s="38">
        <v>4217073.04</v>
      </c>
      <c r="G147" s="27">
        <f t="shared" si="10"/>
        <v>43.963413269920146</v>
      </c>
    </row>
    <row r="148" spans="1:7" ht="43.9" customHeight="1" x14ac:dyDescent="0.2">
      <c r="A148" s="5" t="s">
        <v>231</v>
      </c>
      <c r="B148" s="23" t="s">
        <v>228</v>
      </c>
      <c r="C148" s="26">
        <v>0</v>
      </c>
      <c r="D148" s="26">
        <v>0</v>
      </c>
      <c r="E148" s="26"/>
      <c r="F148" s="26">
        <v>1717870.42</v>
      </c>
      <c r="G148" s="27"/>
    </row>
    <row r="149" spans="1:7" ht="102" customHeight="1" x14ac:dyDescent="0.2">
      <c r="A149" s="5" t="s">
        <v>232</v>
      </c>
      <c r="B149" s="23" t="s">
        <v>218</v>
      </c>
      <c r="C149" s="26">
        <v>785800</v>
      </c>
      <c r="D149" s="26">
        <v>785800</v>
      </c>
      <c r="E149" s="26"/>
      <c r="F149" s="26">
        <v>484389.72</v>
      </c>
      <c r="G149" s="27">
        <f t="shared" si="10"/>
        <v>61.642876049885466</v>
      </c>
    </row>
    <row r="150" spans="1:7" ht="82.15" customHeight="1" x14ac:dyDescent="0.2">
      <c r="A150" s="5" t="s">
        <v>233</v>
      </c>
      <c r="B150" s="23" t="s">
        <v>218</v>
      </c>
      <c r="C150" s="26">
        <v>6490822</v>
      </c>
      <c r="D150" s="26">
        <v>7217572.1699999999</v>
      </c>
      <c r="E150" s="26"/>
      <c r="F150" s="26">
        <v>5452829</v>
      </c>
      <c r="G150" s="27">
        <f t="shared" si="10"/>
        <v>75.549351936719191</v>
      </c>
    </row>
    <row r="151" spans="1:7" ht="58.9" customHeight="1" x14ac:dyDescent="0.2">
      <c r="A151" s="5" t="s">
        <v>234</v>
      </c>
      <c r="B151" s="23" t="s">
        <v>218</v>
      </c>
      <c r="C151" s="26">
        <v>0</v>
      </c>
      <c r="D151" s="26">
        <v>779135</v>
      </c>
      <c r="E151" s="26"/>
      <c r="F151" s="26">
        <v>723862</v>
      </c>
      <c r="G151" s="27">
        <f t="shared" si="10"/>
        <v>92.905850719066663</v>
      </c>
    </row>
    <row r="152" spans="1:7" ht="140.44999999999999" customHeight="1" x14ac:dyDescent="0.2">
      <c r="A152" s="5" t="s">
        <v>235</v>
      </c>
      <c r="B152" s="23" t="s">
        <v>228</v>
      </c>
      <c r="C152" s="26">
        <v>0</v>
      </c>
      <c r="D152" s="26">
        <v>1854883.64</v>
      </c>
      <c r="E152" s="26"/>
      <c r="F152" s="26">
        <v>1817893.25</v>
      </c>
      <c r="G152" s="27">
        <f t="shared" si="10"/>
        <v>98.005783802158078</v>
      </c>
    </row>
    <row r="153" spans="1:7" ht="68.45" customHeight="1" x14ac:dyDescent="0.2">
      <c r="A153" s="5" t="s">
        <v>236</v>
      </c>
      <c r="B153" s="23" t="s">
        <v>228</v>
      </c>
      <c r="C153" s="26">
        <v>0</v>
      </c>
      <c r="D153" s="26">
        <v>7500000</v>
      </c>
      <c r="E153" s="26"/>
      <c r="F153" s="26">
        <v>0</v>
      </c>
      <c r="G153" s="27">
        <f t="shared" si="10"/>
        <v>0</v>
      </c>
    </row>
    <row r="154" spans="1:7" ht="44.45" customHeight="1" x14ac:dyDescent="0.2">
      <c r="A154" s="5" t="s">
        <v>237</v>
      </c>
      <c r="B154" s="23" t="s">
        <v>228</v>
      </c>
      <c r="C154" s="26">
        <v>0</v>
      </c>
      <c r="D154" s="26">
        <v>14024425</v>
      </c>
      <c r="E154" s="26"/>
      <c r="F154" s="26">
        <v>14024425</v>
      </c>
      <c r="G154" s="27">
        <f t="shared" si="10"/>
        <v>100</v>
      </c>
    </row>
    <row r="155" spans="1:7" ht="30" customHeight="1" x14ac:dyDescent="0.2">
      <c r="A155" s="5" t="s">
        <v>238</v>
      </c>
      <c r="B155" s="23" t="s">
        <v>218</v>
      </c>
      <c r="C155" s="26">
        <v>0</v>
      </c>
      <c r="D155" s="26">
        <v>1000000</v>
      </c>
      <c r="E155" s="26"/>
      <c r="F155" s="26">
        <v>1000000</v>
      </c>
      <c r="G155" s="27">
        <f t="shared" si="10"/>
        <v>100</v>
      </c>
    </row>
    <row r="156" spans="1:7" ht="73.900000000000006" hidden="1" customHeight="1" x14ac:dyDescent="0.2">
      <c r="A156" s="37" t="s">
        <v>239</v>
      </c>
      <c r="B156" s="23" t="s">
        <v>228</v>
      </c>
      <c r="C156" s="26"/>
      <c r="D156" s="26"/>
      <c r="E156" s="26"/>
      <c r="F156" s="26"/>
      <c r="G156" s="27" t="e">
        <f t="shared" si="10"/>
        <v>#DIV/0!</v>
      </c>
    </row>
    <row r="157" spans="1:7" ht="35.450000000000003" customHeight="1" x14ac:dyDescent="0.2">
      <c r="A157" s="5" t="s">
        <v>240</v>
      </c>
      <c r="B157" s="23" t="s">
        <v>218</v>
      </c>
      <c r="C157" s="26">
        <v>0</v>
      </c>
      <c r="D157" s="26">
        <v>0</v>
      </c>
      <c r="E157" s="26"/>
      <c r="F157" s="26">
        <v>662613</v>
      </c>
      <c r="G157" s="27"/>
    </row>
    <row r="158" spans="1:7" ht="211.15" customHeight="1" x14ac:dyDescent="0.2">
      <c r="A158" s="45" t="s">
        <v>241</v>
      </c>
      <c r="B158" s="23" t="s">
        <v>228</v>
      </c>
      <c r="C158" s="26">
        <v>0</v>
      </c>
      <c r="D158" s="26">
        <v>1997000</v>
      </c>
      <c r="E158" s="26"/>
      <c r="F158" s="26">
        <v>1976290</v>
      </c>
      <c r="G158" s="27">
        <f t="shared" si="10"/>
        <v>98.962944416624936</v>
      </c>
    </row>
    <row r="159" spans="1:7" ht="44.45" customHeight="1" x14ac:dyDescent="0.2">
      <c r="A159" s="5" t="s">
        <v>242</v>
      </c>
      <c r="B159" s="23" t="s">
        <v>228</v>
      </c>
      <c r="C159" s="26">
        <v>1835129.19</v>
      </c>
      <c r="D159" s="26">
        <v>1835129.19</v>
      </c>
      <c r="E159" s="26"/>
      <c r="F159" s="26">
        <v>1835129.19</v>
      </c>
      <c r="G159" s="27">
        <f t="shared" si="10"/>
        <v>100</v>
      </c>
    </row>
    <row r="160" spans="1:7" ht="53.45" hidden="1" customHeight="1" x14ac:dyDescent="0.2">
      <c r="A160" s="5" t="s">
        <v>243</v>
      </c>
      <c r="B160" s="23" t="s">
        <v>244</v>
      </c>
      <c r="C160" s="26"/>
      <c r="D160" s="26"/>
      <c r="E160" s="26"/>
      <c r="F160" s="26"/>
      <c r="G160" s="27" t="e">
        <f t="shared" si="10"/>
        <v>#DIV/0!</v>
      </c>
    </row>
    <row r="161" spans="1:7" ht="60" hidden="1" customHeight="1" x14ac:dyDescent="0.2">
      <c r="A161" s="5" t="s">
        <v>245</v>
      </c>
      <c r="B161" s="23" t="s">
        <v>246</v>
      </c>
      <c r="C161" s="26"/>
      <c r="D161" s="26"/>
      <c r="E161" s="26"/>
      <c r="F161" s="26"/>
      <c r="G161" s="27" t="e">
        <f t="shared" si="10"/>
        <v>#DIV/0!</v>
      </c>
    </row>
    <row r="162" spans="1:7" ht="75.599999999999994" hidden="1" customHeight="1" x14ac:dyDescent="0.2">
      <c r="A162" s="5" t="s">
        <v>247</v>
      </c>
      <c r="B162" s="23" t="s">
        <v>248</v>
      </c>
      <c r="C162" s="26"/>
      <c r="D162" s="26"/>
      <c r="E162" s="26"/>
      <c r="F162" s="26"/>
      <c r="G162" s="27">
        <v>0</v>
      </c>
    </row>
    <row r="163" spans="1:7" ht="64.900000000000006" hidden="1" customHeight="1" x14ac:dyDescent="0.2">
      <c r="A163" s="5" t="s">
        <v>249</v>
      </c>
      <c r="B163" s="23" t="s">
        <v>228</v>
      </c>
      <c r="C163" s="26"/>
      <c r="D163" s="26"/>
      <c r="E163" s="26"/>
      <c r="F163" s="26"/>
      <c r="G163" s="27" t="e">
        <f t="shared" si="10"/>
        <v>#DIV/0!</v>
      </c>
    </row>
    <row r="164" spans="1:7" ht="21.75" hidden="1" customHeight="1" x14ac:dyDescent="0.2">
      <c r="A164" s="20" t="s">
        <v>250</v>
      </c>
      <c r="B164" s="17" t="s">
        <v>251</v>
      </c>
      <c r="C164" s="21">
        <v>0</v>
      </c>
      <c r="D164" s="21">
        <v>0</v>
      </c>
      <c r="E164" s="21"/>
      <c r="F164" s="21">
        <v>0</v>
      </c>
      <c r="G164" s="27"/>
    </row>
    <row r="165" spans="1:7" ht="105.6" hidden="1" customHeight="1" x14ac:dyDescent="0.2">
      <c r="A165" s="20" t="s">
        <v>252</v>
      </c>
      <c r="B165" s="17" t="s">
        <v>253</v>
      </c>
      <c r="C165" s="38">
        <f>75988-75988</f>
        <v>0</v>
      </c>
      <c r="D165" s="38">
        <f>75988-75988</f>
        <v>0</v>
      </c>
      <c r="E165" s="38">
        <f>75988-75988</f>
        <v>0</v>
      </c>
      <c r="F165" s="38">
        <v>0</v>
      </c>
      <c r="G165" s="27"/>
    </row>
    <row r="166" spans="1:7" ht="22.9" customHeight="1" x14ac:dyDescent="0.2">
      <c r="A166" s="46" t="s">
        <v>254</v>
      </c>
      <c r="B166" s="47"/>
      <c r="C166" s="48">
        <f>C11+C52+C50+C48+C49</f>
        <v>2533260379.4799995</v>
      </c>
      <c r="D166" s="48">
        <f>D11+D52+D50+D49</f>
        <v>2707735311.0600004</v>
      </c>
      <c r="E166" s="48">
        <f>E11+E52+E50+E48+E49</f>
        <v>43</v>
      </c>
      <c r="F166" s="48">
        <f>F11+F52+F50+F49</f>
        <v>1984746473.9299998</v>
      </c>
      <c r="G166" s="49">
        <f t="shared" si="10"/>
        <v>73.299131780832326</v>
      </c>
    </row>
    <row r="169" spans="1:7" x14ac:dyDescent="0.2">
      <c r="D169" s="7"/>
    </row>
    <row r="170" spans="1:7" x14ac:dyDescent="0.2">
      <c r="F170" s="9"/>
    </row>
    <row r="3510" spans="1:3" s="8" customFormat="1" x14ac:dyDescent="0.2">
      <c r="A3510" s="10"/>
      <c r="C3510" s="8" t="s">
        <v>255</v>
      </c>
    </row>
  </sheetData>
  <mergeCells count="6">
    <mergeCell ref="A6:G6"/>
    <mergeCell ref="A8:A9"/>
    <mergeCell ref="B8:B9"/>
    <mergeCell ref="C8:D8"/>
    <mergeCell ref="F8:F9"/>
    <mergeCell ref="G8:G9"/>
  </mergeCells>
  <pageMargins left="1.1811023622047245" right="0.39370078740157483" top="0.78740157480314965" bottom="0.78740157480314965" header="0.19685039370078741" footer="0.31496062992125984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2024 по реш.Сессии</vt:lpstr>
      <vt:lpstr>'доходы 2024 по реш.Сессии'!Заголовки_для_печати</vt:lpstr>
      <vt:lpstr>'доходы 2024 по реш.Сессии'!Область_печати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2024-12-13T04:45:47Z</cp:lastPrinted>
  <dcterms:created xsi:type="dcterms:W3CDTF">2024-11-20T08:51:18Z</dcterms:created>
  <dcterms:modified xsi:type="dcterms:W3CDTF">2024-12-13T04:45:58Z</dcterms:modified>
</cp:coreProperties>
</file>